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90" yWindow="0" windowWidth="20625" windowHeight="13875" tabRatio="500" activeTab="0"/>
  </bookViews>
  <sheets>
    <sheet name="申請書" sheetId="1" r:id="rId1"/>
  </sheets>
  <definedNames>
    <definedName name="_xlnm.Print_Area" localSheetId="0">'申請書'!$A$1:$Q$127</definedName>
  </definedNames>
  <calcPr fullCalcOnLoad="1"/>
</workbook>
</file>

<file path=xl/sharedStrings.xml><?xml version="1.0" encoding="utf-8"?>
<sst xmlns="http://schemas.openxmlformats.org/spreadsheetml/2006/main" count="553" uniqueCount="68">
  <si>
    <t>回数券利用（10枚綴：</t>
  </si>
  <si>
    <t>円/枚）</t>
  </si>
  <si>
    <t>回数券利用
合計額</t>
  </si>
  <si>
    <t>回数券利用（30枚綴：</t>
  </si>
  <si>
    <t>利用明細</t>
  </si>
  <si>
    <t>現金払</t>
  </si>
  <si>
    <t>回数券払</t>
  </si>
  <si>
    <t>現金払金額</t>
  </si>
  <si>
    <t>時間</t>
  </si>
  <si>
    <t>円</t>
  </si>
  <si>
    <t>　円</t>
  </si>
  <si>
    <t>←小計・合計・補助金は保育児童 年齢に対応して自動表示される</t>
  </si>
  <si>
    <t>補助金払込先：</t>
  </si>
  <si>
    <t>小計</t>
  </si>
  <si>
    <t>※保育児童が２人以下の場合は１ページ目のみ、５人以下の場合は２ページ目までプリントして下さい</t>
  </si>
  <si>
    <t>※保育児童が８人より多い場合は，保育室幹事へ連絡して下さい．</t>
  </si>
  <si>
    <t>保育児童 氏名：</t>
  </si>
  <si>
    <t>記</t>
  </si>
  <si>
    <t>←年齢・回数券利用枚数は独立のセルに数字のみで入力すること</t>
  </si>
  <si>
    <t>←エクセル上で作業する場合は，現金・回数券の利用時間のみ入力する．</t>
  </si>
  <si>
    <r>
      <t>　　</t>
    </r>
    <r>
      <rPr>
        <sz val="11"/>
        <color indexed="10"/>
        <rFont val="ＭＳ ゴシック"/>
        <family val="3"/>
      </rPr>
      <t>補助対象時間は、公式プログラムの開始３０分前から終了（ポスターセッション終了）３０分後までです。</t>
    </r>
  </si>
  <si>
    <t>補助金：</t>
  </si>
  <si>
    <t>申請者：</t>
  </si>
  <si>
    <t>合計</t>
  </si>
  <si>
    <t>申請書枚数：</t>
  </si>
  <si>
    <t>枚</t>
  </si>
  <si>
    <t xml:space="preserve"> 学会期間中、下記のように保育ルームを利用しましたので、補助金を下記払込先にお振り込みいただきますようお願い申し上げます。</t>
  </si>
  <si>
    <t>普通／当座</t>
  </si>
  <si>
    <t>　別途，申請書のフォーマットを送ります．</t>
  </si>
  <si>
    <t>←保育児童一人ずつ表を作成する</t>
  </si>
  <si>
    <t>←エクセル上で作業する場合は自動表示されるので，入力しなくても良い</t>
  </si>
  <si>
    <t>注：保育ルームより受け取った利用明細票を添付すること。（コピー可）</t>
  </si>
  <si>
    <t>印</t>
  </si>
  <si>
    <t>銀行</t>
  </si>
  <si>
    <t>支店</t>
  </si>
  <si>
    <t>申請者　氏名：</t>
  </si>
  <si>
    <t>補助金金額：</t>
  </si>
  <si>
    <t>口座番号：</t>
  </si>
  <si>
    <t>口座名義：</t>
  </si>
  <si>
    <t>←普通／当座：どちらかに○をつけるか，消去する</t>
  </si>
  <si>
    <t>個人情報登録ID番号：</t>
  </si>
  <si>
    <t>関連学会名：</t>
  </si>
  <si>
    <t>保育児童 年齢：</t>
  </si>
  <si>
    <t>利用時間</t>
  </si>
  <si>
    <t>人</t>
  </si>
  <si>
    <t>保育児童数：</t>
  </si>
  <si>
    <t>＝ 回数券利用の合計額 ＋ 現金払の合計額 － ¥300(自己負担分)×トータルの利用時間</t>
  </si>
  <si>
    <t>＝ 回数券利用の合計額 ＋ 現金払の合計額 － ¥300(自己負担分)×トータルの利用時間</t>
  </si>
  <si>
    <t>9:00〜18:00</t>
  </si>
  <si>
    <t>8:00～9:00
18:00〜20:00</t>
  </si>
  <si>
    <t>日本地球惑星科学連合2010年大会　保育ルーム　補助金申請書</t>
  </si>
  <si>
    <t>23日（日）</t>
  </si>
  <si>
    <t>24日（月）</t>
  </si>
  <si>
    <t>25日（火）</t>
  </si>
  <si>
    <t>26日（水）</t>
  </si>
  <si>
    <t>27日（木）</t>
  </si>
  <si>
    <t>28日（金）</t>
  </si>
  <si>
    <t>月ー金</t>
  </si>
  <si>
    <t>平日時間外</t>
  </si>
  <si>
    <t>休日</t>
  </si>
  <si>
    <t>休日時間外</t>
  </si>
  <si>
    <t>年齢</t>
  </si>
  <si>
    <t>回数券30枚綴</t>
  </si>
  <si>
    <t>回数券10枚綴</t>
  </si>
  <si>
    <t>1，2歳</t>
  </si>
  <si>
    <t>3歳以上</t>
  </si>
  <si>
    <t>0歳</t>
  </si>
  <si>
    <t>利用料金表（2010年）　単位：円</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</si>
</sst>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時間&quot;"/>
    <numFmt numFmtId="177" formatCode="0&quot; 時間&quot;"/>
    <numFmt numFmtId="178" formatCode="0\ &quot;枚&quot;"/>
    <numFmt numFmtId="179" formatCode="#,##0_);[Red]\(#,##0\)"/>
    <numFmt numFmtId="180" formatCode="0.0"/>
    <numFmt numFmtId="181" formatCode="0.000000"/>
    <numFmt numFmtId="182" formatCode="0.00000"/>
    <numFmt numFmtId="183" formatCode="0.0000"/>
    <numFmt numFmtId="184" formatCode="0.000"/>
    <numFmt numFmtId="185" formatCode="#,##0.0;[Red]\-#,##0.0"/>
    <numFmt numFmtId="186" formatCode="&quot;\&quot;#,##0.0;&quot;\&quot;\-#,##0.0"/>
    <numFmt numFmtId="187" formatCode="0_ "/>
  </numFmts>
  <fonts count="1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11"/>
      <name val="ＭＳ ゴシック"/>
      <family val="3"/>
    </font>
    <font>
      <b/>
      <sz val="11"/>
      <name val="ＭＳ ゴシック"/>
      <family val="3"/>
    </font>
    <font>
      <sz val="11"/>
      <color indexed="51"/>
      <name val="ＭＳ ゴシック"/>
      <family val="3"/>
    </font>
    <font>
      <b/>
      <u val="single"/>
      <sz val="14"/>
      <name val="ＭＳ ゴシック"/>
      <family val="3"/>
    </font>
    <font>
      <sz val="11"/>
      <color indexed="10"/>
      <name val="ＭＳ ゴシック"/>
      <family val="3"/>
    </font>
    <font>
      <b/>
      <sz val="11"/>
      <color indexed="10"/>
      <name val="ＭＳ ゴシック"/>
      <family val="3"/>
    </font>
    <font>
      <sz val="10"/>
      <name val="ＭＳ ゴシック"/>
      <family val="3"/>
    </font>
    <font>
      <sz val="10"/>
      <name val="ＭＳ Ｐゴシック"/>
      <family val="3"/>
    </font>
    <font>
      <sz val="9"/>
      <name val="ＭＳ ゴシック"/>
      <family val="3"/>
    </font>
  </fonts>
  <fills count="2">
    <fill>
      <patternFill/>
    </fill>
    <fill>
      <patternFill patternType="gray125"/>
    </fill>
  </fills>
  <borders count="44">
    <border>
      <left/>
      <right/>
      <top/>
      <bottom/>
      <diagonal/>
    </border>
    <border>
      <left style="medium"/>
      <right>
        <color indexed="63"/>
      </right>
      <top style="medium"/>
      <bottom style="medium"/>
    </border>
    <border>
      <left>
        <color indexed="63"/>
      </left>
      <right style="thin"/>
      <top style="hair"/>
      <bottom style="hair"/>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color indexed="63"/>
      </right>
      <top style="hair"/>
      <bottom style="thin"/>
    </border>
    <border>
      <left style="hair"/>
      <right style="thin"/>
      <top style="hair"/>
      <bottom style="hair"/>
    </border>
    <border>
      <left style="thin"/>
      <right>
        <color indexed="63"/>
      </right>
      <top style="hair"/>
      <bottom style="hair"/>
    </border>
    <border>
      <left>
        <color indexed="63"/>
      </left>
      <right>
        <color indexed="63"/>
      </right>
      <top>
        <color indexed="63"/>
      </top>
      <bottom style="medium"/>
    </border>
    <border>
      <left>
        <color indexed="63"/>
      </left>
      <right style="medium"/>
      <top style="medium"/>
      <bottom style="medium"/>
    </border>
    <border>
      <left>
        <color indexed="63"/>
      </left>
      <right style="thin"/>
      <top style="medium"/>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style="thin"/>
      <top style="thin"/>
      <bottom style="thin"/>
    </border>
    <border>
      <left style="medium"/>
      <right style="thin"/>
      <top>
        <color indexed="63"/>
      </top>
      <bottom style="medium"/>
    </border>
    <border>
      <left style="thin"/>
      <right style="thin"/>
      <top>
        <color indexed="63"/>
      </top>
      <bottom style="medium"/>
    </border>
    <border>
      <left>
        <color indexed="63"/>
      </left>
      <right>
        <color indexed="63"/>
      </right>
      <top>
        <color indexed="63"/>
      </top>
      <bottom style="thin"/>
    </border>
    <border>
      <left style="medium"/>
      <right>
        <color indexed="63"/>
      </right>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style="medium"/>
      <right style="hair"/>
      <top style="hair"/>
      <bottom style="hair"/>
    </border>
    <border>
      <left style="medium"/>
      <right style="hair"/>
      <top style="hair"/>
      <bottom style="thin"/>
    </border>
    <border>
      <left style="hair"/>
      <right style="hair"/>
      <top style="hair"/>
      <bottom style="hair"/>
    </border>
    <border>
      <left>
        <color indexed="63"/>
      </left>
      <right>
        <color indexed="63"/>
      </right>
      <top style="hair"/>
      <bottom style="hair"/>
    </border>
    <border>
      <left>
        <color indexed="63"/>
      </left>
      <right style="medium"/>
      <top style="hair"/>
      <bottom style="hair"/>
    </border>
    <border>
      <left style="hair"/>
      <right style="hair"/>
      <top style="hair"/>
      <bottom style="thin"/>
    </border>
    <border>
      <left style="hair"/>
      <right style="thin"/>
      <top style="hair"/>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medium"/>
    </border>
    <border>
      <left>
        <color indexed="63"/>
      </left>
      <right>
        <color indexed="63"/>
      </right>
      <top style="medium"/>
      <bottom style="medium"/>
    </border>
    <border>
      <left style="medium"/>
      <right>
        <color indexed="63"/>
      </right>
      <top>
        <color indexed="63"/>
      </top>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106">
    <xf numFmtId="0" fontId="0" fillId="0" borderId="0" xfId="0" applyAlignment="1">
      <alignment/>
    </xf>
    <xf numFmtId="5" fontId="7" fillId="0" borderId="0" xfId="0" applyNumberFormat="1" applyFont="1" applyFill="1" applyBorder="1" applyAlignment="1" applyProtection="1">
      <alignment horizontal="center"/>
      <protection hidden="1"/>
    </xf>
    <xf numFmtId="0" fontId="7" fillId="0" borderId="0" xfId="0" applyFont="1" applyFill="1" applyAlignment="1" applyProtection="1">
      <alignment horizontal="center"/>
      <protection hidden="1"/>
    </xf>
    <xf numFmtId="0" fontId="7" fillId="0" borderId="0" xfId="0" applyFont="1" applyFill="1" applyBorder="1" applyAlignment="1" applyProtection="1">
      <alignment horizontal="right"/>
      <protection hidden="1"/>
    </xf>
    <xf numFmtId="0" fontId="7" fillId="0" borderId="0" xfId="0" applyFont="1" applyFill="1" applyAlignment="1" applyProtection="1">
      <alignment horizontal="right"/>
      <protection hidden="1"/>
    </xf>
    <xf numFmtId="0" fontId="7" fillId="0" borderId="0" xfId="0" applyFont="1" applyFill="1" applyAlignment="1" applyProtection="1">
      <alignment horizontal="left"/>
      <protection hidden="1"/>
    </xf>
    <xf numFmtId="0" fontId="7" fillId="0" borderId="0" xfId="0" applyFont="1" applyFill="1" applyBorder="1" applyAlignment="1" applyProtection="1">
      <alignment horizontal="center"/>
      <protection hidden="1"/>
    </xf>
    <xf numFmtId="0" fontId="7" fillId="0" borderId="0" xfId="0" applyFont="1" applyFill="1" applyBorder="1" applyAlignment="1" applyProtection="1">
      <alignment/>
      <protection locked="0"/>
    </xf>
    <xf numFmtId="0" fontId="7" fillId="0" borderId="0" xfId="0" applyFont="1" applyFill="1" applyBorder="1" applyAlignment="1" applyProtection="1">
      <alignment/>
      <protection hidden="1"/>
    </xf>
    <xf numFmtId="0" fontId="7" fillId="0" borderId="0"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horizontal="center" vertical="center"/>
      <protection hidden="1"/>
    </xf>
    <xf numFmtId="0" fontId="7" fillId="0" borderId="0" xfId="0" applyNumberFormat="1" applyFont="1" applyFill="1" applyBorder="1" applyAlignment="1" applyProtection="1">
      <alignment horizontal="center" vertical="center"/>
      <protection hidden="1"/>
    </xf>
    <xf numFmtId="0" fontId="7" fillId="0" borderId="0" xfId="0" applyFont="1" applyFill="1" applyAlignment="1" applyProtection="1">
      <alignment/>
      <protection hidden="1"/>
    </xf>
    <xf numFmtId="0" fontId="7" fillId="0" borderId="0" xfId="0" applyFont="1" applyFill="1" applyBorder="1" applyAlignment="1" applyProtection="1">
      <alignment horizontal="left"/>
      <protection hidden="1"/>
    </xf>
    <xf numFmtId="0" fontId="12" fillId="0" borderId="0" xfId="0" applyFont="1" applyFill="1" applyBorder="1" applyAlignment="1" applyProtection="1">
      <alignment horizontal="right"/>
      <protection hidden="1"/>
    </xf>
    <xf numFmtId="0" fontId="7" fillId="0" borderId="1" xfId="0" applyFont="1" applyFill="1" applyBorder="1" applyAlignment="1" applyProtection="1">
      <alignment horizontal="center" vertical="center"/>
      <protection hidden="1"/>
    </xf>
    <xf numFmtId="0" fontId="7" fillId="0" borderId="2" xfId="0" applyNumberFormat="1" applyFont="1" applyFill="1" applyBorder="1" applyAlignment="1" applyProtection="1">
      <alignment horizontal="center" vertical="center"/>
      <protection hidden="1"/>
    </xf>
    <xf numFmtId="0" fontId="7" fillId="0" borderId="3" xfId="0" applyNumberFormat="1" applyFont="1" applyFill="1" applyBorder="1" applyAlignment="1" applyProtection="1">
      <alignment horizontal="center" vertical="center"/>
      <protection hidden="1"/>
    </xf>
    <xf numFmtId="0" fontId="7" fillId="0" borderId="4" xfId="0" applyNumberFormat="1" applyFont="1" applyFill="1" applyBorder="1" applyAlignment="1" applyProtection="1">
      <alignment horizontal="center" vertical="center"/>
      <protection hidden="1"/>
    </xf>
    <xf numFmtId="0" fontId="7" fillId="0" borderId="5" xfId="0" applyNumberFormat="1" applyFont="1" applyFill="1" applyBorder="1" applyAlignment="1" applyProtection="1">
      <alignment horizontal="center" vertical="center"/>
      <protection hidden="1"/>
    </xf>
    <xf numFmtId="0" fontId="7" fillId="0" borderId="6" xfId="0" applyNumberFormat="1"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wrapText="1"/>
      <protection hidden="1"/>
    </xf>
    <xf numFmtId="0" fontId="7" fillId="0" borderId="0" xfId="0" applyFont="1" applyFill="1" applyAlignment="1" applyProtection="1">
      <alignment/>
      <protection locked="0"/>
    </xf>
    <xf numFmtId="0" fontId="7" fillId="0" borderId="8" xfId="0" applyNumberFormat="1" applyFont="1" applyFill="1" applyBorder="1" applyAlignment="1" applyProtection="1">
      <alignment horizontal="center" vertical="center"/>
      <protection locked="0"/>
    </xf>
    <xf numFmtId="0" fontId="9" fillId="0" borderId="0" xfId="0" applyFont="1" applyFill="1" applyAlignment="1" applyProtection="1">
      <alignment/>
      <protection hidden="1"/>
    </xf>
    <xf numFmtId="0" fontId="9" fillId="0" borderId="0" xfId="0" applyFont="1" applyFill="1" applyAlignment="1" applyProtection="1">
      <alignment horizontal="left" vertical="top"/>
      <protection hidden="1"/>
    </xf>
    <xf numFmtId="49" fontId="7" fillId="0" borderId="0" xfId="0" applyNumberFormat="1" applyFont="1" applyFill="1" applyBorder="1" applyAlignment="1" applyProtection="1">
      <alignment horizontal="center" vertical="center"/>
      <protection hidden="1"/>
    </xf>
    <xf numFmtId="0" fontId="8" fillId="0" borderId="0" xfId="0" applyFont="1" applyFill="1" applyAlignment="1" applyProtection="1">
      <alignment/>
      <protection hidden="1"/>
    </xf>
    <xf numFmtId="0" fontId="8" fillId="0" borderId="0" xfId="0" applyFont="1" applyFill="1" applyAlignment="1" applyProtection="1">
      <alignment horizontal="left"/>
      <protection hidden="1"/>
    </xf>
    <xf numFmtId="38" fontId="7" fillId="0" borderId="9" xfId="17"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center"/>
      <protection hidden="1"/>
    </xf>
    <xf numFmtId="0" fontId="7" fillId="0" borderId="11"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13"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protection hidden="1"/>
    </xf>
    <xf numFmtId="0" fontId="7" fillId="0" borderId="13" xfId="0" applyFont="1" applyFill="1" applyBorder="1" applyAlignment="1" applyProtection="1">
      <alignment horizontal="left" vertical="center"/>
      <protection hidden="1"/>
    </xf>
    <xf numFmtId="0" fontId="7" fillId="0" borderId="14" xfId="0" applyFont="1" applyFill="1" applyBorder="1" applyAlignment="1" applyProtection="1">
      <alignment horizontal="left" vertical="center"/>
      <protection hidden="1"/>
    </xf>
    <xf numFmtId="0" fontId="11" fillId="0" borderId="0" xfId="0" applyFont="1" applyFill="1" applyAlignment="1" applyProtection="1">
      <alignment horizontal="right" vertical="center"/>
      <protection hidden="1"/>
    </xf>
    <xf numFmtId="38" fontId="7" fillId="0" borderId="15" xfId="17" applyFont="1" applyFill="1" applyBorder="1" applyAlignment="1" applyProtection="1">
      <alignment horizontal="center" vertical="center"/>
      <protection hidden="1"/>
    </xf>
    <xf numFmtId="38" fontId="7" fillId="0" borderId="16" xfId="17" applyFont="1" applyFill="1" applyBorder="1" applyAlignment="1" applyProtection="1">
      <alignment horizontal="center" vertical="center"/>
      <protection hidden="1"/>
    </xf>
    <xf numFmtId="5" fontId="7" fillId="0" borderId="17" xfId="0" applyNumberFormat="1" applyFont="1" applyFill="1" applyBorder="1" applyAlignment="1" applyProtection="1">
      <alignment horizontal="center" vertical="center"/>
      <protection hidden="1"/>
    </xf>
    <xf numFmtId="0" fontId="15" fillId="0" borderId="7" xfId="0" applyFont="1" applyFill="1" applyBorder="1" applyAlignment="1" applyProtection="1">
      <alignment horizontal="center" vertical="center" wrapText="1"/>
      <protection hidden="1"/>
    </xf>
    <xf numFmtId="0" fontId="7" fillId="0" borderId="0" xfId="0" applyFont="1" applyFill="1" applyAlignment="1" applyProtection="1">
      <alignment horizontal="left" vertical="center" wrapText="1"/>
      <protection hidden="1"/>
    </xf>
    <xf numFmtId="0" fontId="7" fillId="0" borderId="14" xfId="0" applyNumberFormat="1" applyFont="1" applyFill="1" applyBorder="1" applyAlignment="1" applyProtection="1">
      <alignment horizontal="center" vertical="center"/>
      <protection hidden="1"/>
    </xf>
    <xf numFmtId="0" fontId="7" fillId="0" borderId="18" xfId="0" applyFont="1" applyFill="1" applyBorder="1" applyAlignment="1" applyProtection="1">
      <alignment horizontal="right"/>
      <protection hidden="1"/>
    </xf>
    <xf numFmtId="0" fontId="7" fillId="0" borderId="18" xfId="0" applyFont="1" applyFill="1" applyBorder="1" applyAlignment="1" applyProtection="1">
      <alignment horizontal="right"/>
      <protection locked="0"/>
    </xf>
    <xf numFmtId="0" fontId="7" fillId="0" borderId="18" xfId="0" applyFont="1" applyFill="1" applyBorder="1" applyAlignment="1" applyProtection="1">
      <alignment/>
      <protection locked="0"/>
    </xf>
    <xf numFmtId="0" fontId="7" fillId="0" borderId="18" xfId="0" applyFont="1" applyFill="1" applyBorder="1" applyAlignment="1" applyProtection="1">
      <alignment/>
      <protection/>
    </xf>
    <xf numFmtId="0" fontId="7" fillId="0" borderId="18" xfId="0" applyNumberFormat="1" applyFont="1" applyFill="1" applyBorder="1" applyAlignment="1" applyProtection="1">
      <alignment/>
      <protection/>
    </xf>
    <xf numFmtId="0" fontId="7" fillId="0" borderId="19"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21" xfId="0" applyFont="1" applyFill="1" applyBorder="1" applyAlignment="1" applyProtection="1">
      <alignment horizontal="center"/>
      <protection hidden="1"/>
    </xf>
    <xf numFmtId="0" fontId="7" fillId="0" borderId="22" xfId="0" applyFont="1" applyFill="1" applyBorder="1" applyAlignment="1" applyProtection="1">
      <alignment horizontal="left" vertical="center"/>
      <protection hidden="1"/>
    </xf>
    <xf numFmtId="0" fontId="7" fillId="0" borderId="11" xfId="0" applyFont="1" applyFill="1" applyBorder="1" applyAlignment="1" applyProtection="1">
      <alignment horizontal="left" vertical="center"/>
      <protection hidden="1"/>
    </xf>
    <xf numFmtId="0" fontId="7" fillId="0" borderId="23" xfId="0" applyFont="1" applyFill="1" applyBorder="1" applyAlignment="1" applyProtection="1">
      <alignment horizontal="center" vertical="center"/>
      <protection locked="0"/>
    </xf>
    <xf numFmtId="0" fontId="7" fillId="0" borderId="24" xfId="0" applyFont="1" applyFill="1" applyBorder="1" applyAlignment="1" applyProtection="1">
      <alignment horizontal="center" vertical="center"/>
      <protection locked="0"/>
    </xf>
    <xf numFmtId="0" fontId="7" fillId="0" borderId="25" xfId="0" applyFont="1" applyFill="1" applyBorder="1" applyAlignment="1" applyProtection="1">
      <alignment horizontal="left" vertical="center"/>
      <protection hidden="1"/>
    </xf>
    <xf numFmtId="0" fontId="7" fillId="0" borderId="12" xfId="0" applyFont="1" applyFill="1" applyBorder="1" applyAlignment="1" applyProtection="1">
      <alignment horizontal="left" vertical="center"/>
      <protection hidden="1"/>
    </xf>
    <xf numFmtId="0" fontId="7" fillId="0" borderId="26" xfId="0" applyFont="1" applyFill="1" applyBorder="1" applyAlignment="1" applyProtection="1">
      <alignment horizontal="center" vertical="center"/>
      <protection locked="0"/>
    </xf>
    <xf numFmtId="0" fontId="7" fillId="0" borderId="27" xfId="0" applyFont="1" applyFill="1" applyBorder="1" applyAlignment="1" applyProtection="1">
      <alignment horizontal="center" vertical="center"/>
      <protection locked="0"/>
    </xf>
    <xf numFmtId="0" fontId="7" fillId="0" borderId="24" xfId="0" applyFont="1" applyFill="1" applyBorder="1" applyAlignment="1" applyProtection="1">
      <alignment horizontal="right" vertical="center"/>
      <protection hidden="1"/>
    </xf>
    <xf numFmtId="0" fontId="7" fillId="0" borderId="13" xfId="0" applyFont="1" applyFill="1" applyBorder="1" applyAlignment="1" applyProtection="1">
      <alignment horizontal="right" vertical="center"/>
      <protection hidden="1"/>
    </xf>
    <xf numFmtId="0" fontId="7" fillId="0" borderId="23" xfId="0" applyFont="1" applyFill="1" applyBorder="1" applyAlignment="1" applyProtection="1">
      <alignment horizontal="center" vertical="center" wrapText="1"/>
      <protection hidden="1"/>
    </xf>
    <xf numFmtId="0" fontId="0" fillId="0" borderId="23"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7" fillId="0" borderId="27" xfId="0" applyFont="1" applyFill="1" applyBorder="1" applyAlignment="1" applyProtection="1">
      <alignment horizontal="right" vertical="center"/>
      <protection hidden="1"/>
    </xf>
    <xf numFmtId="0" fontId="7" fillId="0" borderId="14" xfId="0" applyFont="1" applyFill="1" applyBorder="1" applyAlignment="1" applyProtection="1">
      <alignment horizontal="right" vertical="center"/>
      <protection hidden="1"/>
    </xf>
    <xf numFmtId="0" fontId="7" fillId="0" borderId="28" xfId="0" applyFont="1" applyFill="1" applyBorder="1" applyAlignment="1" applyProtection="1">
      <alignment horizontal="center" vertical="center" wrapText="1"/>
      <protection hidden="1"/>
    </xf>
    <xf numFmtId="0" fontId="0" fillId="0" borderId="29" xfId="0" applyBorder="1" applyAlignment="1" applyProtection="1">
      <alignment/>
      <protection hidden="1"/>
    </xf>
    <xf numFmtId="0" fontId="7" fillId="0" borderId="30" xfId="0" applyFont="1" applyFill="1" applyBorder="1" applyAlignment="1" applyProtection="1">
      <alignment horizontal="center" vertical="center" wrapText="1"/>
      <protection hidden="1"/>
    </xf>
    <xf numFmtId="0" fontId="0" fillId="0" borderId="31" xfId="0" applyBorder="1" applyAlignment="1" applyProtection="1">
      <alignment horizontal="center" vertical="center"/>
      <protection hidden="1"/>
    </xf>
    <xf numFmtId="0" fontId="0" fillId="0" borderId="32" xfId="0" applyBorder="1" applyAlignment="1" applyProtection="1">
      <alignment horizontal="center" vertical="center"/>
      <protection hidden="1"/>
    </xf>
    <xf numFmtId="0" fontId="7" fillId="0" borderId="30" xfId="0" applyFont="1" applyFill="1" applyBorder="1" applyAlignment="1" applyProtection="1">
      <alignment horizontal="center" vertical="center"/>
      <protection hidden="1"/>
    </xf>
    <xf numFmtId="0" fontId="7" fillId="0" borderId="7" xfId="0" applyFont="1" applyFill="1" applyBorder="1" applyAlignment="1" applyProtection="1">
      <alignment horizontal="center" vertical="center"/>
      <protection hidden="1"/>
    </xf>
    <xf numFmtId="0" fontId="7" fillId="0" borderId="33" xfId="0" applyFont="1" applyFill="1" applyBorder="1" applyAlignment="1" applyProtection="1">
      <alignment horizontal="center" vertical="center" wrapText="1"/>
      <protection hidden="1"/>
    </xf>
    <xf numFmtId="0" fontId="7" fillId="0" borderId="34" xfId="0" applyFont="1" applyFill="1" applyBorder="1" applyAlignment="1" applyProtection="1">
      <alignment horizontal="center" vertical="center" wrapText="1"/>
      <protection hidden="1"/>
    </xf>
    <xf numFmtId="0" fontId="7" fillId="0" borderId="35" xfId="0" applyFont="1" applyFill="1" applyBorder="1" applyAlignment="1" applyProtection="1">
      <alignment horizontal="center"/>
      <protection hidden="1"/>
    </xf>
    <xf numFmtId="0" fontId="7" fillId="0" borderId="36" xfId="0" applyFont="1" applyFill="1" applyBorder="1" applyAlignment="1" applyProtection="1">
      <alignment horizontal="center"/>
      <protection hidden="1"/>
    </xf>
    <xf numFmtId="5" fontId="7" fillId="0" borderId="36" xfId="0" applyNumberFormat="1" applyFont="1" applyFill="1" applyBorder="1" applyAlignment="1" applyProtection="1">
      <alignment horizontal="center"/>
      <protection hidden="1"/>
    </xf>
    <xf numFmtId="0" fontId="7" fillId="0" borderId="37" xfId="0" applyFont="1" applyFill="1" applyBorder="1" applyAlignment="1" applyProtection="1">
      <alignment horizontal="center"/>
      <protection hidden="1"/>
    </xf>
    <xf numFmtId="0" fontId="7" fillId="0" borderId="38" xfId="0" applyFont="1" applyFill="1" applyBorder="1" applyAlignment="1" applyProtection="1">
      <alignment horizontal="center"/>
      <protection hidden="1"/>
    </xf>
    <xf numFmtId="38" fontId="7" fillId="0" borderId="39" xfId="17" applyNumberFormat="1" applyFont="1" applyFill="1" applyBorder="1" applyAlignment="1" applyProtection="1">
      <alignment horizontal="center" vertical="center"/>
      <protection hidden="1"/>
    </xf>
    <xf numFmtId="38" fontId="0" fillId="0" borderId="9" xfId="0" applyNumberFormat="1" applyBorder="1" applyAlignment="1" applyProtection="1">
      <alignment/>
      <protection hidden="1"/>
    </xf>
    <xf numFmtId="0" fontId="7" fillId="0" borderId="0" xfId="0" applyFont="1" applyFill="1" applyBorder="1" applyAlignment="1" applyProtection="1">
      <alignment horizontal="right" vertical="center"/>
      <protection hidden="1"/>
    </xf>
    <xf numFmtId="0" fontId="7" fillId="0" borderId="0" xfId="0" applyFont="1" applyFill="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49" fontId="7" fillId="0" borderId="0" xfId="0" applyNumberFormat="1" applyFont="1" applyFill="1" applyBorder="1" applyAlignment="1" applyProtection="1">
      <alignment horizontal="lef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Alignment="1" applyProtection="1">
      <alignment horizontal="center" vertical="center"/>
      <protection locked="0"/>
    </xf>
    <xf numFmtId="38" fontId="7" fillId="0" borderId="40" xfId="17" applyFont="1" applyFill="1" applyBorder="1" applyAlignment="1" applyProtection="1">
      <alignment horizontal="center" vertical="center"/>
      <protection hidden="1"/>
    </xf>
    <xf numFmtId="38" fontId="7" fillId="0" borderId="41" xfId="17" applyFont="1" applyFill="1" applyBorder="1" applyAlignment="1" applyProtection="1">
      <alignment horizontal="center" vertical="center"/>
      <protection hidden="1"/>
    </xf>
    <xf numFmtId="5" fontId="13" fillId="0" borderId="42" xfId="0" applyNumberFormat="1" applyFont="1" applyFill="1" applyBorder="1" applyAlignment="1" applyProtection="1" quotePrefix="1">
      <alignment horizontal="left" vertical="center"/>
      <protection hidden="1"/>
    </xf>
    <xf numFmtId="5" fontId="13" fillId="0" borderId="0" xfId="0" applyNumberFormat="1" applyFont="1" applyFill="1" applyBorder="1" applyAlignment="1" applyProtection="1" quotePrefix="1">
      <alignment horizontal="left" vertical="center"/>
      <protection hidden="1"/>
    </xf>
    <xf numFmtId="0" fontId="7" fillId="0" borderId="0" xfId="0" applyFont="1" applyFill="1" applyBorder="1" applyAlignment="1" applyProtection="1">
      <alignment horizontal="right"/>
      <protection hidden="1"/>
    </xf>
    <xf numFmtId="0" fontId="7" fillId="0" borderId="0" xfId="0" applyFont="1" applyFill="1" applyAlignment="1" applyProtection="1">
      <alignment horizontal="center"/>
      <protection hidden="1"/>
    </xf>
    <xf numFmtId="0" fontId="7" fillId="0" borderId="43" xfId="0" applyFont="1" applyFill="1"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7"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protection hidden="1"/>
    </xf>
    <xf numFmtId="0" fontId="14" fillId="0" borderId="0" xfId="0" applyFont="1" applyAlignment="1">
      <alignment/>
    </xf>
    <xf numFmtId="38" fontId="7" fillId="0" borderId="0" xfId="17" applyFont="1" applyFill="1" applyBorder="1" applyAlignment="1" applyProtection="1">
      <alignment horizontal="center"/>
      <protection hidden="1"/>
    </xf>
    <xf numFmtId="0" fontId="7" fillId="0" borderId="0" xfId="0" applyFont="1" applyFill="1" applyBorder="1" applyAlignment="1" applyProtection="1">
      <alignment horizontal="center"/>
      <protection hidden="1"/>
    </xf>
    <xf numFmtId="0" fontId="7" fillId="0" borderId="18" xfId="0" applyFont="1" applyFill="1" applyBorder="1" applyAlignment="1" applyProtection="1">
      <alignment horizontal="center" vertical="top"/>
      <protection hidden="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127"/>
  <sheetViews>
    <sheetView tabSelected="1" view="pageBreakPreview" zoomScale="75" zoomScaleSheetLayoutView="75" workbookViewId="0" topLeftCell="A1">
      <selection activeCell="X21" sqref="X21"/>
    </sheetView>
  </sheetViews>
  <sheetFormatPr defaultColWidth="9.00390625" defaultRowHeight="13.5"/>
  <cols>
    <col min="1" max="1" width="3.50390625" style="23" customWidth="1"/>
    <col min="2" max="3" width="11.375" style="23" customWidth="1"/>
    <col min="4" max="4" width="7.375" style="23" customWidth="1"/>
    <col min="5" max="5" width="5.625" style="23" customWidth="1"/>
    <col min="6" max="6" width="7.375" style="23" customWidth="1"/>
    <col min="7" max="7" width="5.50390625" style="23" customWidth="1"/>
    <col min="8" max="8" width="7.375" style="23" customWidth="1"/>
    <col min="9" max="9" width="5.875" style="23" customWidth="1"/>
    <col min="10" max="10" width="7.375" style="23" customWidth="1"/>
    <col min="11" max="11" width="5.625" style="23" customWidth="1"/>
    <col min="12" max="12" width="7.375" style="23" customWidth="1"/>
    <col min="13" max="13" width="4.50390625" style="23" customWidth="1"/>
    <col min="14" max="14" width="7.375" style="23" customWidth="1"/>
    <col min="15" max="15" width="4.50390625" style="23" customWidth="1"/>
    <col min="16" max="16" width="7.375" style="23" customWidth="1"/>
    <col min="17" max="17" width="4.50390625" style="23" customWidth="1"/>
    <col min="18" max="18" width="10.875" style="13" customWidth="1"/>
    <col min="19" max="19" width="7.50390625" style="23" customWidth="1"/>
    <col min="20" max="20" width="10.125" style="23" customWidth="1"/>
    <col min="21" max="21" width="6.50390625" style="23" customWidth="1"/>
    <col min="22" max="22" width="11.00390625" style="23" customWidth="1"/>
    <col min="23" max="23" width="12.875" style="23" customWidth="1"/>
    <col min="24" max="24" width="13.50390625" style="23" customWidth="1"/>
    <col min="25" max="16384" width="12.875" style="23" customWidth="1"/>
  </cols>
  <sheetData>
    <row r="1" spans="1:18" ht="27.75" customHeight="1">
      <c r="A1" s="101" t="s">
        <v>50</v>
      </c>
      <c r="B1" s="101"/>
      <c r="C1" s="101"/>
      <c r="D1" s="101"/>
      <c r="E1" s="101"/>
      <c r="F1" s="101"/>
      <c r="G1" s="101"/>
      <c r="H1" s="101"/>
      <c r="I1" s="101"/>
      <c r="J1" s="101"/>
      <c r="K1" s="101"/>
      <c r="L1" s="101"/>
      <c r="M1" s="101"/>
      <c r="N1" s="101"/>
      <c r="O1" s="101"/>
      <c r="P1" s="101"/>
      <c r="Q1" s="101"/>
      <c r="R1" s="25" t="s">
        <v>14</v>
      </c>
    </row>
    <row r="2" spans="1:18" ht="16.5" customHeight="1">
      <c r="A2" s="13"/>
      <c r="B2" s="13"/>
      <c r="C2" s="5"/>
      <c r="D2" s="5"/>
      <c r="E2" s="5"/>
      <c r="F2" s="5"/>
      <c r="G2" s="5"/>
      <c r="H2" s="5"/>
      <c r="I2" s="5"/>
      <c r="J2" s="5"/>
      <c r="K2" s="13"/>
      <c r="L2" s="13"/>
      <c r="M2" s="13"/>
      <c r="N2" s="13"/>
      <c r="O2" s="13"/>
      <c r="P2" s="13"/>
      <c r="Q2" s="13"/>
      <c r="R2" s="25" t="s">
        <v>15</v>
      </c>
    </row>
    <row r="3" spans="1:18" ht="28.5" customHeight="1">
      <c r="A3" s="100" t="s">
        <v>26</v>
      </c>
      <c r="B3" s="100"/>
      <c r="C3" s="100"/>
      <c r="D3" s="100"/>
      <c r="E3" s="100"/>
      <c r="F3" s="100"/>
      <c r="G3" s="100"/>
      <c r="H3" s="100"/>
      <c r="I3" s="100"/>
      <c r="J3" s="100"/>
      <c r="K3" s="100"/>
      <c r="L3" s="100"/>
      <c r="M3" s="100"/>
      <c r="N3" s="100"/>
      <c r="O3" s="100"/>
      <c r="P3" s="100"/>
      <c r="Q3" s="100"/>
      <c r="R3" s="26" t="s">
        <v>28</v>
      </c>
    </row>
    <row r="4" spans="1:24" ht="16.5" customHeight="1">
      <c r="A4" s="45"/>
      <c r="B4" s="45"/>
      <c r="C4" s="45"/>
      <c r="D4" s="45"/>
      <c r="E4" s="45"/>
      <c r="F4" s="45"/>
      <c r="G4" s="45"/>
      <c r="H4" s="45"/>
      <c r="I4" s="45"/>
      <c r="J4" s="45"/>
      <c r="K4" s="45"/>
      <c r="L4" s="45"/>
      <c r="M4" s="45"/>
      <c r="N4" s="45"/>
      <c r="O4" s="45"/>
      <c r="P4" s="45"/>
      <c r="Q4" s="45"/>
      <c r="R4" s="105" t="s">
        <v>67</v>
      </c>
      <c r="S4" s="105"/>
      <c r="T4" s="105"/>
      <c r="U4" s="105"/>
      <c r="V4" s="105"/>
      <c r="W4" s="105"/>
      <c r="X4" s="105"/>
    </row>
    <row r="5" spans="1:24" ht="16.5" customHeight="1">
      <c r="A5" s="13"/>
      <c r="B5" s="13"/>
      <c r="C5" s="13"/>
      <c r="D5" s="13"/>
      <c r="E5" s="13"/>
      <c r="F5" s="13"/>
      <c r="G5" s="13"/>
      <c r="H5" s="13"/>
      <c r="I5" s="13"/>
      <c r="J5" s="13"/>
      <c r="K5" s="13"/>
      <c r="L5" s="13"/>
      <c r="M5" s="13"/>
      <c r="N5" s="13"/>
      <c r="O5" s="13"/>
      <c r="P5" s="13"/>
      <c r="Q5" s="13"/>
      <c r="R5" s="47" t="s">
        <v>61</v>
      </c>
      <c r="S5" s="48" t="s">
        <v>57</v>
      </c>
      <c r="T5" s="48" t="s">
        <v>58</v>
      </c>
      <c r="U5" s="48" t="s">
        <v>59</v>
      </c>
      <c r="V5" s="48" t="s">
        <v>60</v>
      </c>
      <c r="W5" s="49" t="s">
        <v>63</v>
      </c>
      <c r="X5" s="49" t="s">
        <v>62</v>
      </c>
    </row>
    <row r="6" spans="1:24" ht="16.5" customHeight="1">
      <c r="A6" s="97" t="s">
        <v>17</v>
      </c>
      <c r="B6" s="97"/>
      <c r="C6" s="97"/>
      <c r="D6" s="97"/>
      <c r="E6" s="97"/>
      <c r="F6" s="97"/>
      <c r="G6" s="97"/>
      <c r="H6" s="97"/>
      <c r="I6" s="97"/>
      <c r="J6" s="97"/>
      <c r="K6" s="97"/>
      <c r="L6" s="97"/>
      <c r="M6" s="97"/>
      <c r="N6" s="97"/>
      <c r="O6" s="97"/>
      <c r="P6" s="97"/>
      <c r="Q6" s="97"/>
      <c r="R6" s="47" t="s">
        <v>66</v>
      </c>
      <c r="S6" s="50">
        <v>1000</v>
      </c>
      <c r="T6" s="50">
        <f>S6+100</f>
        <v>1100</v>
      </c>
      <c r="U6" s="50">
        <v>1200</v>
      </c>
      <c r="V6" s="50">
        <f>U6+100</f>
        <v>1300</v>
      </c>
      <c r="W6" s="51">
        <v>9000</v>
      </c>
      <c r="X6" s="50">
        <v>36500</v>
      </c>
    </row>
    <row r="7" spans="1:24" ht="16.5" customHeight="1">
      <c r="A7" s="13"/>
      <c r="B7" s="13"/>
      <c r="C7" s="13"/>
      <c r="D7" s="13"/>
      <c r="E7" s="13"/>
      <c r="F7" s="13"/>
      <c r="G7" s="13"/>
      <c r="H7" s="13"/>
      <c r="I7" s="13"/>
      <c r="J7" s="13"/>
      <c r="K7" s="13"/>
      <c r="L7" s="13"/>
      <c r="M7" s="13"/>
      <c r="N7" s="13"/>
      <c r="O7" s="13"/>
      <c r="P7" s="13"/>
      <c r="Q7" s="13"/>
      <c r="R7" s="47" t="s">
        <v>64</v>
      </c>
      <c r="S7" s="50">
        <v>900</v>
      </c>
      <c r="T7" s="50">
        <f>S7+100</f>
        <v>1000</v>
      </c>
      <c r="U7" s="50">
        <v>1100</v>
      </c>
      <c r="V7" s="50">
        <f>U7+100</f>
        <v>1200</v>
      </c>
      <c r="W7" s="50">
        <v>8000</v>
      </c>
      <c r="X7" s="50">
        <v>23500</v>
      </c>
    </row>
    <row r="8" spans="1:24" ht="13.5">
      <c r="A8" s="13"/>
      <c r="B8" s="86" t="s">
        <v>35</v>
      </c>
      <c r="C8" s="86"/>
      <c r="D8" s="88"/>
      <c r="E8" s="88"/>
      <c r="F8" s="88"/>
      <c r="G8" s="14" t="s">
        <v>32</v>
      </c>
      <c r="H8" s="6"/>
      <c r="I8" s="13"/>
      <c r="J8" s="13"/>
      <c r="K8" s="13"/>
      <c r="L8" s="13"/>
      <c r="M8" s="13"/>
      <c r="N8" s="13"/>
      <c r="O8" s="13"/>
      <c r="P8" s="13"/>
      <c r="Q8" s="13"/>
      <c r="R8" s="47" t="s">
        <v>65</v>
      </c>
      <c r="S8" s="50">
        <v>800</v>
      </c>
      <c r="T8" s="50">
        <f>S8+100</f>
        <v>900</v>
      </c>
      <c r="U8" s="50">
        <v>1000</v>
      </c>
      <c r="V8" s="50">
        <f>U8+100</f>
        <v>1100</v>
      </c>
      <c r="W8" s="50">
        <v>7000</v>
      </c>
      <c r="X8" s="50">
        <v>20500</v>
      </c>
    </row>
    <row r="9" spans="1:17" ht="13.5">
      <c r="A9" s="13"/>
      <c r="B9" s="86" t="s">
        <v>40</v>
      </c>
      <c r="C9" s="86"/>
      <c r="D9" s="89"/>
      <c r="E9" s="89"/>
      <c r="F9" s="89"/>
      <c r="G9" s="89"/>
      <c r="H9" s="96" t="s">
        <v>41</v>
      </c>
      <c r="I9" s="96"/>
      <c r="J9" s="96"/>
      <c r="K9" s="87"/>
      <c r="L9" s="87"/>
      <c r="M9" s="87"/>
      <c r="N9" s="87"/>
      <c r="O9" s="87"/>
      <c r="P9" s="87"/>
      <c r="Q9" s="87"/>
    </row>
    <row r="10" spans="1:17" ht="13.5">
      <c r="A10" s="8"/>
      <c r="B10" s="13"/>
      <c r="C10" s="3"/>
      <c r="D10" s="3"/>
      <c r="E10" s="6"/>
      <c r="F10" s="6"/>
      <c r="G10" s="6"/>
      <c r="H10" s="14"/>
      <c r="I10" s="8"/>
      <c r="J10" s="8"/>
      <c r="K10" s="13"/>
      <c r="L10" s="13"/>
      <c r="M10" s="13"/>
      <c r="N10" s="13"/>
      <c r="O10" s="13"/>
      <c r="P10" s="13"/>
      <c r="Q10" s="13"/>
    </row>
    <row r="11" spans="1:17" ht="13.5">
      <c r="A11" s="13"/>
      <c r="B11" s="86" t="s">
        <v>12</v>
      </c>
      <c r="C11" s="86"/>
      <c r="D11" s="90"/>
      <c r="E11" s="90"/>
      <c r="F11" s="90"/>
      <c r="G11" s="14" t="s">
        <v>33</v>
      </c>
      <c r="H11" s="91"/>
      <c r="I11" s="91"/>
      <c r="J11" s="91"/>
      <c r="K11" s="14" t="s">
        <v>34</v>
      </c>
      <c r="L11" s="13"/>
      <c r="M11" s="13"/>
      <c r="N11" s="13"/>
      <c r="O11" s="13"/>
      <c r="P11" s="13"/>
      <c r="Q11" s="13"/>
    </row>
    <row r="12" spans="1:18" ht="13.5">
      <c r="A12" s="13"/>
      <c r="B12" s="13"/>
      <c r="C12" s="10" t="s">
        <v>27</v>
      </c>
      <c r="D12" s="13"/>
      <c r="E12" s="13"/>
      <c r="F12" s="96" t="s">
        <v>37</v>
      </c>
      <c r="G12" s="96"/>
      <c r="H12" s="89"/>
      <c r="I12" s="89"/>
      <c r="J12" s="89"/>
      <c r="K12" s="86" t="s">
        <v>38</v>
      </c>
      <c r="L12" s="86"/>
      <c r="M12" s="87"/>
      <c r="N12" s="87"/>
      <c r="O12" s="87"/>
      <c r="P12" s="87"/>
      <c r="Q12" s="87"/>
      <c r="R12" s="14" t="s">
        <v>39</v>
      </c>
    </row>
    <row r="13" spans="1:17" ht="13.5">
      <c r="A13" s="13"/>
      <c r="B13" s="13"/>
      <c r="C13" s="6"/>
      <c r="D13" s="3"/>
      <c r="E13" s="27"/>
      <c r="F13" s="27"/>
      <c r="G13" s="3"/>
      <c r="H13" s="6"/>
      <c r="I13" s="6"/>
      <c r="J13" s="13"/>
      <c r="K13" s="13"/>
      <c r="L13" s="13"/>
      <c r="M13" s="13"/>
      <c r="N13" s="13"/>
      <c r="O13" s="13"/>
      <c r="P13" s="13"/>
      <c r="Q13" s="13"/>
    </row>
    <row r="14" spans="1:18" ht="13.5">
      <c r="A14" s="104" t="s">
        <v>36</v>
      </c>
      <c r="B14" s="104"/>
      <c r="C14" s="103">
        <f>IF(COUNT(C31)&lt;1,"",SUM(C31,C45,C58,C72,C86,C99,C113,C127))</f>
      </c>
      <c r="D14" s="103"/>
      <c r="E14" s="13" t="s">
        <v>9</v>
      </c>
      <c r="F14" s="13"/>
      <c r="G14" s="13"/>
      <c r="H14" s="13"/>
      <c r="I14" s="13"/>
      <c r="J14" s="13"/>
      <c r="K14" s="13"/>
      <c r="L14" s="13"/>
      <c r="M14" s="13"/>
      <c r="N14" s="13"/>
      <c r="O14" s="13"/>
      <c r="P14" s="13"/>
      <c r="Q14" s="13"/>
      <c r="R14" s="5" t="s">
        <v>30</v>
      </c>
    </row>
    <row r="15" spans="1:18" ht="13.5">
      <c r="A15" s="97" t="s">
        <v>45</v>
      </c>
      <c r="B15" s="97"/>
      <c r="C15" s="2">
        <f>IF(C22="","",IF(C36="",1,IF(C49="",2,IF(C63="",3,IF(C77="",4,IF(C90="",5,IF(C104="",6,IF(C118="",7,8))))))))</f>
      </c>
      <c r="D15" s="5" t="s">
        <v>44</v>
      </c>
      <c r="E15" s="4"/>
      <c r="F15" s="2"/>
      <c r="G15" s="5"/>
      <c r="H15" s="4"/>
      <c r="I15" s="2"/>
      <c r="J15" s="5"/>
      <c r="K15" s="13"/>
      <c r="L15" s="13"/>
      <c r="M15" s="13"/>
      <c r="N15" s="13"/>
      <c r="O15" s="13"/>
      <c r="P15" s="13"/>
      <c r="Q15" s="13"/>
      <c r="R15" s="5" t="s">
        <v>30</v>
      </c>
    </row>
    <row r="16" spans="1:18" ht="13.5">
      <c r="A16" s="97" t="s">
        <v>24</v>
      </c>
      <c r="B16" s="97"/>
      <c r="C16" s="2">
        <f>IF(C22="","",IF(N46="",1,IF(N87="",2,3)))</f>
      </c>
      <c r="D16" s="5" t="s">
        <v>25</v>
      </c>
      <c r="E16" s="4"/>
      <c r="F16" s="2"/>
      <c r="G16" s="5"/>
      <c r="H16" s="4"/>
      <c r="I16" s="2"/>
      <c r="J16" s="5"/>
      <c r="K16" s="13"/>
      <c r="L16" s="13"/>
      <c r="M16" s="13"/>
      <c r="N16" s="13"/>
      <c r="O16" s="13"/>
      <c r="P16" s="13"/>
      <c r="Q16" s="13"/>
      <c r="R16" s="5" t="s">
        <v>30</v>
      </c>
    </row>
    <row r="17" spans="1:17" ht="13.5">
      <c r="A17" s="28"/>
      <c r="B17" s="5" t="s">
        <v>31</v>
      </c>
      <c r="C17" s="13"/>
      <c r="D17" s="29"/>
      <c r="E17" s="13"/>
      <c r="F17" s="29"/>
      <c r="G17" s="29"/>
      <c r="H17" s="29"/>
      <c r="I17" s="13"/>
      <c r="J17" s="13"/>
      <c r="K17" s="13"/>
      <c r="L17" s="13"/>
      <c r="M17" s="13"/>
      <c r="N17" s="13"/>
      <c r="O17" s="13"/>
      <c r="P17" s="13"/>
      <c r="Q17" s="13"/>
    </row>
    <row r="18" spans="1:17" ht="13.5">
      <c r="A18" s="28"/>
      <c r="B18" s="5" t="s">
        <v>20</v>
      </c>
      <c r="C18" s="13"/>
      <c r="D18" s="29"/>
      <c r="E18" s="13"/>
      <c r="F18" s="29"/>
      <c r="G18" s="29"/>
      <c r="H18" s="29"/>
      <c r="I18" s="13"/>
      <c r="J18" s="13"/>
      <c r="K18" s="13"/>
      <c r="L18" s="13"/>
      <c r="M18" s="13"/>
      <c r="N18" s="13"/>
      <c r="O18" s="13"/>
      <c r="P18" s="13"/>
      <c r="Q18" s="13"/>
    </row>
    <row r="19" spans="1:17" ht="13.5">
      <c r="A19" s="28"/>
      <c r="B19" s="13"/>
      <c r="C19" s="29"/>
      <c r="D19" s="29"/>
      <c r="E19" s="5"/>
      <c r="F19" s="29"/>
      <c r="G19" s="29"/>
      <c r="H19" s="29"/>
      <c r="I19" s="13"/>
      <c r="J19" s="13"/>
      <c r="K19" s="13"/>
      <c r="L19" s="13"/>
      <c r="M19" s="13"/>
      <c r="N19" s="13"/>
      <c r="O19" s="13"/>
      <c r="P19" s="13"/>
      <c r="Q19" s="13"/>
    </row>
    <row r="20" spans="1:17" ht="14.25" thickBot="1">
      <c r="A20" s="8"/>
      <c r="B20" s="13"/>
      <c r="C20" s="6"/>
      <c r="D20" s="6"/>
      <c r="E20" s="1"/>
      <c r="F20" s="1"/>
      <c r="G20" s="8"/>
      <c r="H20" s="8"/>
      <c r="I20" s="13"/>
      <c r="J20" s="8"/>
      <c r="K20" s="8"/>
      <c r="L20" s="8"/>
      <c r="M20" s="8"/>
      <c r="N20" s="8"/>
      <c r="O20" s="8"/>
      <c r="P20" s="8"/>
      <c r="Q20" s="13"/>
    </row>
    <row r="21" spans="1:18" ht="24" customHeight="1">
      <c r="A21" s="55" t="s">
        <v>16</v>
      </c>
      <c r="B21" s="56"/>
      <c r="C21" s="57"/>
      <c r="D21" s="57"/>
      <c r="E21" s="58"/>
      <c r="F21" s="63" t="s">
        <v>0</v>
      </c>
      <c r="G21" s="64"/>
      <c r="H21" s="64"/>
      <c r="I21" s="35">
        <f>IF(C22="","",IF(C22=0,W6/10,IF(C22&lt;3,W7/10,W8/10)))</f>
      </c>
      <c r="J21" s="38" t="s">
        <v>1</v>
      </c>
      <c r="K21" s="34"/>
      <c r="L21" s="32" t="s">
        <v>25</v>
      </c>
      <c r="M21" s="65" t="s">
        <v>2</v>
      </c>
      <c r="N21" s="66"/>
      <c r="O21" s="84">
        <f>IF(C22="","",K21*I21+K22*I22)</f>
      </c>
      <c r="P21" s="84"/>
      <c r="Q21" s="98" t="s">
        <v>9</v>
      </c>
      <c r="R21" s="13" t="s">
        <v>29</v>
      </c>
    </row>
    <row r="22" spans="1:18" ht="24" customHeight="1" thickBot="1">
      <c r="A22" s="59" t="s">
        <v>42</v>
      </c>
      <c r="B22" s="60"/>
      <c r="C22" s="61"/>
      <c r="D22" s="61"/>
      <c r="E22" s="62"/>
      <c r="F22" s="68" t="s">
        <v>3</v>
      </c>
      <c r="G22" s="69"/>
      <c r="H22" s="69"/>
      <c r="I22" s="46">
        <f>IF(C22="","",IF(C22=0,X6/30,IF(C22&lt;3,X7/30,X8/30)))</f>
      </c>
      <c r="J22" s="39" t="s">
        <v>1</v>
      </c>
      <c r="K22" s="36"/>
      <c r="L22" s="33" t="s">
        <v>25</v>
      </c>
      <c r="M22" s="67"/>
      <c r="N22" s="67"/>
      <c r="O22" s="85"/>
      <c r="P22" s="85"/>
      <c r="Q22" s="99"/>
      <c r="R22" s="25" t="s">
        <v>18</v>
      </c>
    </row>
    <row r="23" spans="1:17" ht="14.25" thickBot="1">
      <c r="A23" s="5"/>
      <c r="B23" s="6"/>
      <c r="C23" s="6"/>
      <c r="D23" s="6"/>
      <c r="E23" s="6"/>
      <c r="F23" s="6"/>
      <c r="G23" s="15"/>
      <c r="H23" s="3"/>
      <c r="I23" s="3"/>
      <c r="J23" s="1"/>
      <c r="K23" s="40">
        <f>IF(COUNT(K21,K22,SUM(D27:N27))&gt;0,IF(K21+K22=SUM(D27:N27),"","回数券の枚数が利用明細と合いません(↑)"),"")</f>
      </c>
      <c r="L23" s="13"/>
      <c r="M23" s="13"/>
      <c r="N23" s="13"/>
      <c r="O23" s="13"/>
      <c r="P23" s="13"/>
      <c r="Q23" s="13"/>
    </row>
    <row r="24" spans="1:17" ht="13.5">
      <c r="A24" s="79" t="s">
        <v>4</v>
      </c>
      <c r="B24" s="80"/>
      <c r="C24" s="80"/>
      <c r="D24" s="81" t="s">
        <v>51</v>
      </c>
      <c r="E24" s="81"/>
      <c r="F24" s="81" t="s">
        <v>52</v>
      </c>
      <c r="G24" s="81"/>
      <c r="H24" s="81" t="s">
        <v>53</v>
      </c>
      <c r="I24" s="81"/>
      <c r="J24" s="81" t="s">
        <v>54</v>
      </c>
      <c r="K24" s="81"/>
      <c r="L24" s="81" t="s">
        <v>55</v>
      </c>
      <c r="M24" s="81"/>
      <c r="N24" s="81" t="s">
        <v>56</v>
      </c>
      <c r="O24" s="81"/>
      <c r="P24" s="82" t="s">
        <v>23</v>
      </c>
      <c r="Q24" s="83"/>
    </row>
    <row r="25" spans="1:18" ht="24" customHeight="1">
      <c r="A25" s="70" t="s">
        <v>43</v>
      </c>
      <c r="B25" s="72" t="s">
        <v>5</v>
      </c>
      <c r="C25" s="22" t="s">
        <v>48</v>
      </c>
      <c r="D25" s="24"/>
      <c r="E25" s="17" t="s">
        <v>8</v>
      </c>
      <c r="F25" s="24"/>
      <c r="G25" s="17" t="s">
        <v>8</v>
      </c>
      <c r="H25" s="24"/>
      <c r="I25" s="17" t="s">
        <v>8</v>
      </c>
      <c r="J25" s="24"/>
      <c r="K25" s="17" t="s">
        <v>8</v>
      </c>
      <c r="L25" s="24"/>
      <c r="M25" s="17" t="s">
        <v>8</v>
      </c>
      <c r="N25" s="24"/>
      <c r="O25" s="17" t="s">
        <v>8</v>
      </c>
      <c r="P25" s="73"/>
      <c r="Q25" s="74"/>
      <c r="R25" s="5" t="s">
        <v>19</v>
      </c>
    </row>
    <row r="26" spans="1:17" ht="24" customHeight="1">
      <c r="A26" s="70"/>
      <c r="B26" s="72"/>
      <c r="C26" s="44" t="s">
        <v>49</v>
      </c>
      <c r="D26" s="24"/>
      <c r="E26" s="17" t="s">
        <v>8</v>
      </c>
      <c r="F26" s="24"/>
      <c r="G26" s="17" t="s">
        <v>8</v>
      </c>
      <c r="H26" s="24"/>
      <c r="I26" s="17" t="s">
        <v>8</v>
      </c>
      <c r="J26" s="24"/>
      <c r="K26" s="17" t="s">
        <v>8</v>
      </c>
      <c r="L26" s="24"/>
      <c r="M26" s="17" t="s">
        <v>8</v>
      </c>
      <c r="N26" s="24"/>
      <c r="O26" s="17" t="s">
        <v>8</v>
      </c>
      <c r="P26" s="73"/>
      <c r="Q26" s="74"/>
    </row>
    <row r="27" spans="1:17" ht="24" customHeight="1">
      <c r="A27" s="70"/>
      <c r="B27" s="75" t="s">
        <v>6</v>
      </c>
      <c r="C27" s="76"/>
      <c r="D27" s="24"/>
      <c r="E27" s="17" t="s">
        <v>8</v>
      </c>
      <c r="F27" s="24"/>
      <c r="G27" s="17" t="s">
        <v>8</v>
      </c>
      <c r="H27" s="24"/>
      <c r="I27" s="17" t="s">
        <v>8</v>
      </c>
      <c r="J27" s="24"/>
      <c r="K27" s="17" t="s">
        <v>8</v>
      </c>
      <c r="L27" s="24"/>
      <c r="M27" s="17" t="s">
        <v>8</v>
      </c>
      <c r="N27" s="24"/>
      <c r="O27" s="17" t="s">
        <v>8</v>
      </c>
      <c r="P27" s="73"/>
      <c r="Q27" s="74"/>
    </row>
    <row r="28" spans="1:17" ht="24" customHeight="1">
      <c r="A28" s="71"/>
      <c r="B28" s="77" t="s">
        <v>13</v>
      </c>
      <c r="C28" s="78"/>
      <c r="D28" s="19">
        <f>IF(C22="","",SUM(D25:D27))</f>
      </c>
      <c r="E28" s="18" t="s">
        <v>8</v>
      </c>
      <c r="F28" s="19">
        <f>IF(C22="","",SUM(F25:F27))</f>
      </c>
      <c r="G28" s="18" t="s">
        <v>8</v>
      </c>
      <c r="H28" s="19">
        <f>IF(C22="","",SUM(H25:H27))</f>
      </c>
      <c r="I28" s="18" t="s">
        <v>8</v>
      </c>
      <c r="J28" s="19">
        <f>IF(C22="","",SUM(J25:J27))</f>
      </c>
      <c r="K28" s="18" t="s">
        <v>8</v>
      </c>
      <c r="L28" s="19">
        <f>IF(C22="","",SUM(L25:L27))</f>
      </c>
      <c r="M28" s="18" t="s">
        <v>8</v>
      </c>
      <c r="N28" s="19">
        <f>IF(C22="","",SUM(N25:N27))</f>
      </c>
      <c r="O28" s="18" t="s">
        <v>8</v>
      </c>
      <c r="P28" s="21">
        <f>IF(C22="","",SUM(D28:O28))</f>
      </c>
      <c r="Q28" s="20" t="s">
        <v>8</v>
      </c>
    </row>
    <row r="29" spans="1:18" ht="24" customHeight="1" thickBot="1">
      <c r="A29" s="52" t="s">
        <v>7</v>
      </c>
      <c r="B29" s="53"/>
      <c r="C29" s="53"/>
      <c r="D29" s="41">
        <f>IF(C22="","",IF(C22=0,(U6*D25+V6*D26),IF(C22&lt;3,(U7*D25+V7*D26),(U8*D25+V8*D26))))</f>
      </c>
      <c r="E29" s="42" t="s">
        <v>10</v>
      </c>
      <c r="F29" s="41">
        <f>IF(C22="","",IF(C22=0,(S6*F25+T6*F26),IF(C22&lt;3,(S7*F25+T7*F26),(S8*F25+T8*F26))))</f>
      </c>
      <c r="G29" s="42" t="s">
        <v>10</v>
      </c>
      <c r="H29" s="41">
        <f>IF(C22="","",IF(C22=0,(S6*H25+T6*H26),IF(C22&lt;3,(S7*H25+T7*H26),(S8*H25+T8*H26))))</f>
      </c>
      <c r="I29" s="42" t="s">
        <v>10</v>
      </c>
      <c r="J29" s="41">
        <f>IF(C22="","",IF(C22=0,(S6*J25+T6*J26),IF(C22&lt;3,(S7*J25+T7*J26),(S8*J25+T8*J26))))</f>
      </c>
      <c r="K29" s="42" t="s">
        <v>10</v>
      </c>
      <c r="L29" s="41">
        <f>IF(C22="","",IF(C22=0,(S6*L25+T6*L26),IF(C22&lt;3,(S7*L25+T7*L26),(S8*L25+T8*L26))))</f>
      </c>
      <c r="M29" s="42" t="s">
        <v>10</v>
      </c>
      <c r="N29" s="41">
        <f>IF(C22="","",IF(C22=0,(S6*N25+T6*N26),IF(C22&lt;3,(S7*N25+T7*N26),(S8*N25+T8*N26))))</f>
      </c>
      <c r="O29" s="42" t="s">
        <v>10</v>
      </c>
      <c r="P29" s="30">
        <f>IF(C22="","",(SUM(D29:N29)))</f>
      </c>
      <c r="Q29" s="43" t="s">
        <v>10</v>
      </c>
      <c r="R29" s="13" t="s">
        <v>11</v>
      </c>
    </row>
    <row r="30" spans="1:17" ht="14.25" thickBot="1">
      <c r="A30" s="5"/>
      <c r="B30" s="9"/>
      <c r="C30" s="9"/>
      <c r="D30" s="6"/>
      <c r="E30" s="12"/>
      <c r="F30" s="12"/>
      <c r="G30" s="12"/>
      <c r="H30" s="12"/>
      <c r="I30" s="12"/>
      <c r="J30" s="11"/>
      <c r="K30" s="13"/>
      <c r="L30" s="13"/>
      <c r="M30" s="13"/>
      <c r="N30" s="13"/>
      <c r="O30" s="13"/>
      <c r="P30" s="13"/>
      <c r="Q30" s="13"/>
    </row>
    <row r="31" spans="1:17" ht="24" customHeight="1" thickBot="1">
      <c r="A31" s="8"/>
      <c r="B31" s="16" t="s">
        <v>21</v>
      </c>
      <c r="C31" s="92">
        <f>IF(C22="","",P29+O21-P28*300)</f>
      </c>
      <c r="D31" s="93"/>
      <c r="E31" s="31" t="s">
        <v>9</v>
      </c>
      <c r="F31" s="94" t="s">
        <v>46</v>
      </c>
      <c r="G31" s="102"/>
      <c r="H31" s="102"/>
      <c r="I31" s="102"/>
      <c r="J31" s="102"/>
      <c r="K31" s="102"/>
      <c r="L31" s="102"/>
      <c r="M31" s="102"/>
      <c r="N31" s="102"/>
      <c r="O31" s="102"/>
      <c r="P31" s="102"/>
      <c r="Q31" s="102"/>
    </row>
    <row r="32" spans="1:17" ht="13.5">
      <c r="A32" s="6"/>
      <c r="B32" s="6"/>
      <c r="C32" s="6"/>
      <c r="D32" s="1"/>
      <c r="E32" s="1"/>
      <c r="F32" s="8"/>
      <c r="G32" s="8"/>
      <c r="H32" s="13"/>
      <c r="I32" s="13"/>
      <c r="J32" s="13"/>
      <c r="K32" s="13"/>
      <c r="L32" s="13"/>
      <c r="M32" s="13"/>
      <c r="N32" s="13"/>
      <c r="O32" s="13"/>
      <c r="P32" s="13"/>
      <c r="Q32" s="13"/>
    </row>
    <row r="33" spans="1:17" ht="13.5">
      <c r="A33" s="6"/>
      <c r="B33" s="6"/>
      <c r="C33" s="6"/>
      <c r="D33" s="1"/>
      <c r="E33" s="1"/>
      <c r="F33" s="8"/>
      <c r="G33" s="8"/>
      <c r="H33" s="13"/>
      <c r="I33" s="13"/>
      <c r="J33" s="13"/>
      <c r="K33" s="13"/>
      <c r="L33" s="13"/>
      <c r="M33" s="13"/>
      <c r="N33" s="13"/>
      <c r="O33" s="13"/>
      <c r="P33" s="13"/>
      <c r="Q33" s="13"/>
    </row>
    <row r="34" spans="1:18" s="7" customFormat="1" ht="14.25" thickBot="1">
      <c r="A34" s="6"/>
      <c r="B34" s="6"/>
      <c r="C34" s="6"/>
      <c r="D34" s="6"/>
      <c r="E34" s="6"/>
      <c r="F34" s="8"/>
      <c r="G34" s="8"/>
      <c r="H34" s="6"/>
      <c r="I34" s="1"/>
      <c r="J34" s="8"/>
      <c r="K34" s="8"/>
      <c r="L34" s="8"/>
      <c r="M34" s="8"/>
      <c r="N34" s="8"/>
      <c r="O34" s="8"/>
      <c r="P34" s="8"/>
      <c r="Q34" s="8"/>
      <c r="R34" s="8"/>
    </row>
    <row r="35" spans="1:18" ht="24" customHeight="1">
      <c r="A35" s="55" t="s">
        <v>16</v>
      </c>
      <c r="B35" s="56"/>
      <c r="C35" s="57"/>
      <c r="D35" s="57"/>
      <c r="E35" s="58"/>
      <c r="F35" s="63" t="s">
        <v>0</v>
      </c>
      <c r="G35" s="64"/>
      <c r="H35" s="64"/>
      <c r="I35" s="35">
        <f>IF(C36="","",IF(C36=0,W6/10,IF(C36&lt;3,W7/10,W8/10)))</f>
      </c>
      <c r="J35" s="38" t="s">
        <v>1</v>
      </c>
      <c r="K35" s="34"/>
      <c r="L35" s="32" t="s">
        <v>25</v>
      </c>
      <c r="M35" s="65" t="s">
        <v>2</v>
      </c>
      <c r="N35" s="66"/>
      <c r="O35" s="84">
        <f>IF(C36="","",K35*I35+K36*I36)</f>
      </c>
      <c r="P35" s="84"/>
      <c r="Q35" s="98" t="s">
        <v>9</v>
      </c>
      <c r="R35" s="13" t="s">
        <v>29</v>
      </c>
    </row>
    <row r="36" spans="1:18" ht="24" customHeight="1" thickBot="1">
      <c r="A36" s="59" t="s">
        <v>42</v>
      </c>
      <c r="B36" s="60"/>
      <c r="C36" s="61"/>
      <c r="D36" s="61"/>
      <c r="E36" s="62"/>
      <c r="F36" s="68" t="s">
        <v>3</v>
      </c>
      <c r="G36" s="69"/>
      <c r="H36" s="69"/>
      <c r="I36" s="37">
        <f>IF(C36="","",IF(C36=0,X6/30,IF(C36&lt;3,X7/30,X8/30)))</f>
      </c>
      <c r="J36" s="39" t="s">
        <v>1</v>
      </c>
      <c r="K36" s="36"/>
      <c r="L36" s="33" t="s">
        <v>25</v>
      </c>
      <c r="M36" s="67"/>
      <c r="N36" s="67"/>
      <c r="O36" s="85"/>
      <c r="P36" s="85"/>
      <c r="Q36" s="99"/>
      <c r="R36" s="25" t="s">
        <v>18</v>
      </c>
    </row>
    <row r="37" spans="1:17" ht="14.25" thickBot="1">
      <c r="A37" s="5"/>
      <c r="B37" s="6"/>
      <c r="C37" s="6"/>
      <c r="D37" s="6"/>
      <c r="E37" s="6"/>
      <c r="F37" s="6"/>
      <c r="G37" s="15"/>
      <c r="H37" s="3"/>
      <c r="I37" s="3"/>
      <c r="J37" s="1"/>
      <c r="K37" s="40">
        <f>IF(COUNT(K35,K36,SUM(D41:N41))&gt;0,IF(K35+K36=SUM(D41:N41),"","回数券の枚数が利用明細と合いません(↑)"),"")</f>
      </c>
      <c r="L37" s="13"/>
      <c r="M37" s="13"/>
      <c r="N37" s="13"/>
      <c r="O37" s="13"/>
      <c r="P37" s="13"/>
      <c r="Q37" s="13"/>
    </row>
    <row r="38" spans="1:17" ht="13.5">
      <c r="A38" s="79" t="s">
        <v>4</v>
      </c>
      <c r="B38" s="80"/>
      <c r="C38" s="80"/>
      <c r="D38" s="81" t="s">
        <v>51</v>
      </c>
      <c r="E38" s="81"/>
      <c r="F38" s="81" t="s">
        <v>52</v>
      </c>
      <c r="G38" s="81"/>
      <c r="H38" s="81" t="s">
        <v>53</v>
      </c>
      <c r="I38" s="81"/>
      <c r="J38" s="81" t="s">
        <v>54</v>
      </c>
      <c r="K38" s="81"/>
      <c r="L38" s="81" t="s">
        <v>55</v>
      </c>
      <c r="M38" s="81"/>
      <c r="N38" s="81" t="s">
        <v>56</v>
      </c>
      <c r="O38" s="81"/>
      <c r="P38" s="82" t="s">
        <v>23</v>
      </c>
      <c r="Q38" s="83"/>
    </row>
    <row r="39" spans="1:18" ht="24" customHeight="1">
      <c r="A39" s="70" t="s">
        <v>43</v>
      </c>
      <c r="B39" s="72" t="s">
        <v>5</v>
      </c>
      <c r="C39" s="22" t="s">
        <v>48</v>
      </c>
      <c r="D39" s="24"/>
      <c r="E39" s="17" t="s">
        <v>8</v>
      </c>
      <c r="F39" s="24"/>
      <c r="G39" s="17" t="s">
        <v>8</v>
      </c>
      <c r="H39" s="24"/>
      <c r="I39" s="17" t="s">
        <v>8</v>
      </c>
      <c r="J39" s="24"/>
      <c r="K39" s="17" t="s">
        <v>8</v>
      </c>
      <c r="L39" s="24"/>
      <c r="M39" s="17" t="s">
        <v>8</v>
      </c>
      <c r="N39" s="24"/>
      <c r="O39" s="17" t="s">
        <v>8</v>
      </c>
      <c r="P39" s="73"/>
      <c r="Q39" s="74"/>
      <c r="R39" s="5" t="s">
        <v>19</v>
      </c>
    </row>
    <row r="40" spans="1:17" ht="24" customHeight="1">
      <c r="A40" s="70"/>
      <c r="B40" s="72"/>
      <c r="C40" s="44" t="s">
        <v>49</v>
      </c>
      <c r="D40" s="24"/>
      <c r="E40" s="17" t="s">
        <v>8</v>
      </c>
      <c r="F40" s="24"/>
      <c r="G40" s="17" t="s">
        <v>8</v>
      </c>
      <c r="H40" s="24"/>
      <c r="I40" s="17" t="s">
        <v>8</v>
      </c>
      <c r="J40" s="24"/>
      <c r="K40" s="17" t="s">
        <v>8</v>
      </c>
      <c r="L40" s="24"/>
      <c r="M40" s="17" t="s">
        <v>8</v>
      </c>
      <c r="N40" s="24"/>
      <c r="O40" s="17" t="s">
        <v>8</v>
      </c>
      <c r="P40" s="73"/>
      <c r="Q40" s="74"/>
    </row>
    <row r="41" spans="1:17" ht="24" customHeight="1">
      <c r="A41" s="70"/>
      <c r="B41" s="75" t="s">
        <v>6</v>
      </c>
      <c r="C41" s="76"/>
      <c r="D41" s="24"/>
      <c r="E41" s="17" t="s">
        <v>8</v>
      </c>
      <c r="F41" s="24"/>
      <c r="G41" s="17" t="s">
        <v>8</v>
      </c>
      <c r="H41" s="24"/>
      <c r="I41" s="17" t="s">
        <v>8</v>
      </c>
      <c r="J41" s="24"/>
      <c r="K41" s="17" t="s">
        <v>8</v>
      </c>
      <c r="L41" s="24"/>
      <c r="M41" s="17" t="s">
        <v>8</v>
      </c>
      <c r="N41" s="24"/>
      <c r="O41" s="17" t="s">
        <v>8</v>
      </c>
      <c r="P41" s="73"/>
      <c r="Q41" s="74"/>
    </row>
    <row r="42" spans="1:17" ht="24" customHeight="1">
      <c r="A42" s="71"/>
      <c r="B42" s="77" t="s">
        <v>13</v>
      </c>
      <c r="C42" s="78"/>
      <c r="D42" s="19">
        <f>IF(C36="","",SUM(D39:D41))</f>
      </c>
      <c r="E42" s="18" t="s">
        <v>8</v>
      </c>
      <c r="F42" s="19">
        <f>IF(C36="","",SUM(F39:F41))</f>
      </c>
      <c r="G42" s="18" t="s">
        <v>8</v>
      </c>
      <c r="H42" s="19">
        <f>IF(C36="","",SUM(H39:H41))</f>
      </c>
      <c r="I42" s="18" t="s">
        <v>8</v>
      </c>
      <c r="J42" s="19">
        <f>IF(C36="","",SUM(J39:J41))</f>
      </c>
      <c r="K42" s="18" t="s">
        <v>8</v>
      </c>
      <c r="L42" s="19">
        <f>IF(C36="","",SUM(L39:L41))</f>
      </c>
      <c r="M42" s="18" t="s">
        <v>8</v>
      </c>
      <c r="N42" s="19">
        <f>IF(C36="","",SUM(N39:N41))</f>
      </c>
      <c r="O42" s="18" t="s">
        <v>8</v>
      </c>
      <c r="P42" s="21">
        <f>IF(C36="","",SUM(D42:O42))</f>
      </c>
      <c r="Q42" s="20" t="s">
        <v>8</v>
      </c>
    </row>
    <row r="43" spans="1:18" ht="24" customHeight="1" thickBot="1">
      <c r="A43" s="52" t="s">
        <v>7</v>
      </c>
      <c r="B43" s="53"/>
      <c r="C43" s="53"/>
      <c r="D43" s="41">
        <f>IF(C36="","",IF(C36=0,(U6*D39+V6*D40),IF(C36&lt;3,(U7*D39+V7*D40),(U8*D39+V8*D40))))</f>
      </c>
      <c r="E43" s="42" t="s">
        <v>10</v>
      </c>
      <c r="F43" s="41">
        <f>IF(C36="","",IF(C36=0,(S6*F39+T6*F40),IF(C36&lt;3,(S7*F39+T7*F40),(S8*F39+T8*F40))))</f>
      </c>
      <c r="G43" s="42" t="s">
        <v>10</v>
      </c>
      <c r="H43" s="41">
        <f>IF(C36="","",IF(C36=0,(S6*H39+T6*H40),IF(C36&lt;3,(S7*H39+T7*H40),(S8*H39+T8*H40))))</f>
      </c>
      <c r="I43" s="42" t="s">
        <v>10</v>
      </c>
      <c r="J43" s="41">
        <f>IF(C36="","",IF(C36=0,(S6*J39+T6*J40),IF(C36&lt;3,(S7*J39+T7*J40),(S8*J39+T8*J40))))</f>
      </c>
      <c r="K43" s="42" t="s">
        <v>10</v>
      </c>
      <c r="L43" s="41">
        <f>IF(C36="","",IF(C36=0,(S6*L39+T6*L40),IF(C36&lt;3,(S7*L39+T7*L40),(S8*L39+T8*L40))))</f>
      </c>
      <c r="M43" s="42" t="s">
        <v>10</v>
      </c>
      <c r="N43" s="41">
        <f>IF(C36="","",IF(C36=0,(S6*N39+T6*N40),IF(C36&lt;3,(S7*N39+T7*N40),(S8*N39+T8*N40))))</f>
      </c>
      <c r="O43" s="42" t="s">
        <v>10</v>
      </c>
      <c r="P43" s="30">
        <f>IF(C36="","",(SUM(D43:N43)))</f>
      </c>
      <c r="Q43" s="43" t="s">
        <v>10</v>
      </c>
      <c r="R43" s="13" t="s">
        <v>11</v>
      </c>
    </row>
    <row r="44" spans="1:17" ht="14.25" thickBot="1">
      <c r="A44" s="5"/>
      <c r="B44" s="9"/>
      <c r="C44" s="9"/>
      <c r="D44" s="6"/>
      <c r="E44" s="12"/>
      <c r="F44" s="12"/>
      <c r="G44" s="12"/>
      <c r="H44" s="12"/>
      <c r="I44" s="12"/>
      <c r="J44" s="11"/>
      <c r="K44" s="13"/>
      <c r="L44" s="13"/>
      <c r="M44" s="13"/>
      <c r="N44" s="13"/>
      <c r="O44" s="13"/>
      <c r="P44" s="13"/>
      <c r="Q44" s="13"/>
    </row>
    <row r="45" spans="1:17" ht="24" customHeight="1" thickBot="1">
      <c r="A45" s="8"/>
      <c r="B45" s="16" t="s">
        <v>21</v>
      </c>
      <c r="C45" s="92">
        <f>IF(C36="","",P43+O35-P42*300)</f>
      </c>
      <c r="D45" s="93"/>
      <c r="E45" s="31" t="s">
        <v>9</v>
      </c>
      <c r="F45" s="94" t="s">
        <v>46</v>
      </c>
      <c r="G45" s="95"/>
      <c r="H45" s="95"/>
      <c r="I45" s="95"/>
      <c r="J45" s="95"/>
      <c r="K45" s="95"/>
      <c r="L45" s="95"/>
      <c r="M45" s="95"/>
      <c r="N45" s="95"/>
      <c r="O45" s="95"/>
      <c r="P45" s="95"/>
      <c r="Q45" s="95"/>
    </row>
    <row r="46" spans="1:17" ht="21.75" customHeight="1">
      <c r="A46" s="6"/>
      <c r="B46" s="6"/>
      <c r="C46" s="6"/>
      <c r="D46" s="1"/>
      <c r="E46" s="1"/>
      <c r="F46" s="8"/>
      <c r="G46" s="8"/>
      <c r="H46" s="13"/>
      <c r="I46" s="13"/>
      <c r="J46" s="13"/>
      <c r="K46" s="13"/>
      <c r="L46" s="54" t="s">
        <v>22</v>
      </c>
      <c r="M46" s="54"/>
      <c r="N46" s="54">
        <f>IF(C49="","",D8)</f>
      </c>
      <c r="O46" s="54"/>
      <c r="P46" s="54"/>
      <c r="Q46" s="54"/>
    </row>
    <row r="47" spans="1:17" ht="14.25" thickBot="1">
      <c r="A47" s="6"/>
      <c r="B47" s="6"/>
      <c r="C47" s="6"/>
      <c r="D47" s="1"/>
      <c r="E47" s="1"/>
      <c r="F47" s="8"/>
      <c r="G47" s="8"/>
      <c r="H47" s="13"/>
      <c r="I47" s="13"/>
      <c r="J47" s="13"/>
      <c r="K47" s="13"/>
      <c r="L47" s="13"/>
      <c r="M47" s="13"/>
      <c r="N47" s="13"/>
      <c r="O47" s="13"/>
      <c r="P47" s="13"/>
      <c r="Q47" s="13"/>
    </row>
    <row r="48" spans="1:18" ht="24" customHeight="1">
      <c r="A48" s="55" t="s">
        <v>16</v>
      </c>
      <c r="B48" s="56"/>
      <c r="C48" s="57"/>
      <c r="D48" s="57"/>
      <c r="E48" s="58"/>
      <c r="F48" s="63" t="s">
        <v>0</v>
      </c>
      <c r="G48" s="64"/>
      <c r="H48" s="64"/>
      <c r="I48" s="35">
        <f>IF(C49="","",IF(C49=0,W6/10,IF(C49&lt;3,W7/10,W8/10)))</f>
      </c>
      <c r="J48" s="38" t="s">
        <v>1</v>
      </c>
      <c r="K48" s="34"/>
      <c r="L48" s="32" t="s">
        <v>25</v>
      </c>
      <c r="M48" s="65" t="s">
        <v>2</v>
      </c>
      <c r="N48" s="66"/>
      <c r="O48" s="84">
        <f>IF(C49="","",K48*I48+K49*I49)</f>
      </c>
      <c r="P48" s="84"/>
      <c r="Q48" s="98" t="s">
        <v>9</v>
      </c>
      <c r="R48" s="13" t="s">
        <v>29</v>
      </c>
    </row>
    <row r="49" spans="1:18" ht="24" customHeight="1" thickBot="1">
      <c r="A49" s="59" t="s">
        <v>42</v>
      </c>
      <c r="B49" s="60"/>
      <c r="C49" s="61"/>
      <c r="D49" s="61"/>
      <c r="E49" s="62"/>
      <c r="F49" s="68" t="s">
        <v>3</v>
      </c>
      <c r="G49" s="69"/>
      <c r="H49" s="69"/>
      <c r="I49" s="37">
        <f>IF(C49="","",IF(C49=0,X6/30,IF(C49&lt;3,X7/30,X8/30)))</f>
      </c>
      <c r="J49" s="39" t="s">
        <v>1</v>
      </c>
      <c r="K49" s="36"/>
      <c r="L49" s="33" t="s">
        <v>25</v>
      </c>
      <c r="M49" s="67"/>
      <c r="N49" s="67"/>
      <c r="O49" s="85"/>
      <c r="P49" s="85"/>
      <c r="Q49" s="99"/>
      <c r="R49" s="25" t="s">
        <v>18</v>
      </c>
    </row>
    <row r="50" spans="1:17" ht="14.25" thickBot="1">
      <c r="A50" s="5"/>
      <c r="B50" s="6"/>
      <c r="C50" s="6"/>
      <c r="D50" s="6"/>
      <c r="E50" s="6"/>
      <c r="F50" s="6"/>
      <c r="G50" s="15"/>
      <c r="H50" s="3"/>
      <c r="I50" s="3"/>
      <c r="J50" s="1"/>
      <c r="K50" s="40">
        <f>IF(COUNT(K48,K49,SUM(D54:N54))&gt;0,IF(K48+K49=SUM(D54:N54),"","回数券の枚数が利用明細と合いません(↑)"),"")</f>
      </c>
      <c r="L50" s="13"/>
      <c r="M50" s="13"/>
      <c r="N50" s="13"/>
      <c r="O50" s="13"/>
      <c r="P50" s="13"/>
      <c r="Q50" s="13"/>
    </row>
    <row r="51" spans="1:17" ht="13.5">
      <c r="A51" s="79" t="s">
        <v>4</v>
      </c>
      <c r="B51" s="80"/>
      <c r="C51" s="80"/>
      <c r="D51" s="81" t="s">
        <v>51</v>
      </c>
      <c r="E51" s="81"/>
      <c r="F51" s="81" t="s">
        <v>52</v>
      </c>
      <c r="G51" s="81"/>
      <c r="H51" s="81" t="s">
        <v>53</v>
      </c>
      <c r="I51" s="81"/>
      <c r="J51" s="81" t="s">
        <v>54</v>
      </c>
      <c r="K51" s="81"/>
      <c r="L51" s="81" t="s">
        <v>55</v>
      </c>
      <c r="M51" s="81"/>
      <c r="N51" s="81" t="s">
        <v>56</v>
      </c>
      <c r="O51" s="81"/>
      <c r="P51" s="82" t="s">
        <v>23</v>
      </c>
      <c r="Q51" s="83"/>
    </row>
    <row r="52" spans="1:18" ht="24" customHeight="1">
      <c r="A52" s="70" t="s">
        <v>43</v>
      </c>
      <c r="B52" s="72" t="s">
        <v>5</v>
      </c>
      <c r="C52" s="22" t="s">
        <v>48</v>
      </c>
      <c r="D52" s="24"/>
      <c r="E52" s="17" t="s">
        <v>8</v>
      </c>
      <c r="F52" s="24"/>
      <c r="G52" s="17" t="s">
        <v>8</v>
      </c>
      <c r="H52" s="24"/>
      <c r="I52" s="17" t="s">
        <v>8</v>
      </c>
      <c r="J52" s="24"/>
      <c r="K52" s="17" t="s">
        <v>8</v>
      </c>
      <c r="L52" s="24"/>
      <c r="M52" s="17" t="s">
        <v>8</v>
      </c>
      <c r="N52" s="24"/>
      <c r="O52" s="17" t="s">
        <v>8</v>
      </c>
      <c r="P52" s="73"/>
      <c r="Q52" s="74"/>
      <c r="R52" s="5" t="s">
        <v>19</v>
      </c>
    </row>
    <row r="53" spans="1:17" ht="24" customHeight="1">
      <c r="A53" s="70"/>
      <c r="B53" s="72"/>
      <c r="C53" s="44" t="s">
        <v>49</v>
      </c>
      <c r="D53" s="24"/>
      <c r="E53" s="17" t="s">
        <v>8</v>
      </c>
      <c r="F53" s="24"/>
      <c r="G53" s="17" t="s">
        <v>8</v>
      </c>
      <c r="H53" s="24"/>
      <c r="I53" s="17" t="s">
        <v>8</v>
      </c>
      <c r="J53" s="24"/>
      <c r="K53" s="17" t="s">
        <v>8</v>
      </c>
      <c r="L53" s="24"/>
      <c r="M53" s="17" t="s">
        <v>8</v>
      </c>
      <c r="N53" s="24"/>
      <c r="O53" s="17" t="s">
        <v>8</v>
      </c>
      <c r="P53" s="73"/>
      <c r="Q53" s="74"/>
    </row>
    <row r="54" spans="1:17" ht="24" customHeight="1">
      <c r="A54" s="70"/>
      <c r="B54" s="75" t="s">
        <v>6</v>
      </c>
      <c r="C54" s="76"/>
      <c r="D54" s="24"/>
      <c r="E54" s="17" t="s">
        <v>8</v>
      </c>
      <c r="F54" s="24"/>
      <c r="G54" s="17" t="s">
        <v>8</v>
      </c>
      <c r="H54" s="24"/>
      <c r="I54" s="17" t="s">
        <v>8</v>
      </c>
      <c r="J54" s="24"/>
      <c r="K54" s="17" t="s">
        <v>8</v>
      </c>
      <c r="L54" s="24"/>
      <c r="M54" s="17" t="s">
        <v>8</v>
      </c>
      <c r="N54" s="24"/>
      <c r="O54" s="17" t="s">
        <v>8</v>
      </c>
      <c r="P54" s="73"/>
      <c r="Q54" s="74"/>
    </row>
    <row r="55" spans="1:17" ht="24" customHeight="1">
      <c r="A55" s="71"/>
      <c r="B55" s="77" t="s">
        <v>13</v>
      </c>
      <c r="C55" s="78"/>
      <c r="D55" s="19">
        <f>IF(C49="","",SUM(D52:D54))</f>
      </c>
      <c r="E55" s="18" t="s">
        <v>8</v>
      </c>
      <c r="F55" s="19">
        <f>IF(C49="","",SUM(F52:F54))</f>
      </c>
      <c r="G55" s="18" t="s">
        <v>8</v>
      </c>
      <c r="H55" s="19">
        <f>IF(C49="","",SUM(H52:H54))</f>
      </c>
      <c r="I55" s="18" t="s">
        <v>8</v>
      </c>
      <c r="J55" s="19">
        <f>IF(C49="","",SUM(J52:J54))</f>
      </c>
      <c r="K55" s="18" t="s">
        <v>8</v>
      </c>
      <c r="L55" s="19">
        <f>IF(C49="","",SUM(L52:L54))</f>
      </c>
      <c r="M55" s="18" t="s">
        <v>8</v>
      </c>
      <c r="N55" s="19">
        <f>IF(C49="","",SUM(N52:N54))</f>
      </c>
      <c r="O55" s="18" t="s">
        <v>8</v>
      </c>
      <c r="P55" s="21">
        <f>IF(C49="","",SUM(D55:O55))</f>
      </c>
      <c r="Q55" s="20" t="s">
        <v>8</v>
      </c>
    </row>
    <row r="56" spans="1:18" ht="24" customHeight="1" thickBot="1">
      <c r="A56" s="52" t="s">
        <v>7</v>
      </c>
      <c r="B56" s="53"/>
      <c r="C56" s="53"/>
      <c r="D56" s="41">
        <f>IF(C49="","",IF(C49=0,(U6*D52+V6*D53),IF(C49&lt;3,(U7*D52+V7*D53),(U8*D52+V8*D53))))</f>
      </c>
      <c r="E56" s="42" t="s">
        <v>10</v>
      </c>
      <c r="F56" s="41">
        <f>IF(C49="","",IF(C49=0,(S6*F52+T6*F53),IF(C49&lt;3,(S7*F52+T7*F53),(S8*F52+T8*F53))))</f>
      </c>
      <c r="G56" s="42" t="s">
        <v>10</v>
      </c>
      <c r="H56" s="41">
        <f>IF(C49="","",IF(C49=0,(S6*H52+T6*H53),IF(C49&lt;3,(S7*H52+T7*H53),(S8*H52+T8*H53))))</f>
      </c>
      <c r="I56" s="42" t="s">
        <v>10</v>
      </c>
      <c r="J56" s="41">
        <f>IF(C49="","",IF(C49=0,(S6*J52+T6*J53),IF(C49&lt;3,(S7*J52+T7*J53),(S8*J52+T8*J53))))</f>
      </c>
      <c r="K56" s="42" t="s">
        <v>10</v>
      </c>
      <c r="L56" s="41">
        <f>IF(C49="","",IF(C49=0,(S6*L52+T6*L53),IF(C49&lt;3,(S7*L52+T7*L53),(S8*L52+T8*L53))))</f>
      </c>
      <c r="M56" s="42" t="s">
        <v>10</v>
      </c>
      <c r="N56" s="41">
        <f>IF(C49="","",IF(C49=0,(S6*N52+T6*N53),IF(C49&lt;3,(S7*N52+T7*N53),(S8*N52+T8*N53))))</f>
      </c>
      <c r="O56" s="42" t="s">
        <v>10</v>
      </c>
      <c r="P56" s="30">
        <f>IF(C49="","",(SUM(D56:N56)))</f>
      </c>
      <c r="Q56" s="43" t="s">
        <v>10</v>
      </c>
      <c r="R56" s="13" t="s">
        <v>11</v>
      </c>
    </row>
    <row r="57" spans="1:17" ht="14.25" thickBot="1">
      <c r="A57" s="5"/>
      <c r="B57" s="9"/>
      <c r="C57" s="9"/>
      <c r="D57" s="6"/>
      <c r="E57" s="12"/>
      <c r="F57" s="12"/>
      <c r="G57" s="12"/>
      <c r="H57" s="12"/>
      <c r="I57" s="12"/>
      <c r="J57" s="11"/>
      <c r="K57" s="13"/>
      <c r="L57" s="13"/>
      <c r="M57" s="13"/>
      <c r="N57" s="13"/>
      <c r="O57" s="13"/>
      <c r="P57" s="13"/>
      <c r="Q57" s="13"/>
    </row>
    <row r="58" spans="1:17" ht="24" customHeight="1" thickBot="1">
      <c r="A58" s="8"/>
      <c r="B58" s="16" t="s">
        <v>21</v>
      </c>
      <c r="C58" s="92">
        <f>IF(C49="","",P56+O48-P55*300)</f>
      </c>
      <c r="D58" s="93"/>
      <c r="E58" s="31" t="s">
        <v>9</v>
      </c>
      <c r="F58" s="94" t="s">
        <v>46</v>
      </c>
      <c r="G58" s="95"/>
      <c r="H58" s="95"/>
      <c r="I58" s="95"/>
      <c r="J58" s="95"/>
      <c r="K58" s="95"/>
      <c r="L58" s="95"/>
      <c r="M58" s="95"/>
      <c r="N58" s="95"/>
      <c r="O58" s="95"/>
      <c r="P58" s="95"/>
      <c r="Q58" s="95"/>
    </row>
    <row r="59" spans="1:17" ht="13.5">
      <c r="A59" s="6"/>
      <c r="B59" s="6"/>
      <c r="C59" s="6"/>
      <c r="D59" s="1"/>
      <c r="E59" s="1"/>
      <c r="F59" s="8"/>
      <c r="G59" s="8"/>
      <c r="H59" s="13"/>
      <c r="I59" s="13"/>
      <c r="J59" s="13"/>
      <c r="K59" s="13"/>
      <c r="L59" s="13"/>
      <c r="M59" s="13"/>
      <c r="N59" s="13"/>
      <c r="O59" s="13"/>
      <c r="P59" s="13"/>
      <c r="Q59" s="13"/>
    </row>
    <row r="60" spans="1:17" ht="13.5">
      <c r="A60" s="6"/>
      <c r="B60" s="6"/>
      <c r="C60" s="6"/>
      <c r="D60" s="1"/>
      <c r="E60" s="1"/>
      <c r="F60" s="8"/>
      <c r="G60" s="8"/>
      <c r="H60" s="13"/>
      <c r="I60" s="13"/>
      <c r="J60" s="13"/>
      <c r="K60" s="13"/>
      <c r="L60" s="13"/>
      <c r="M60" s="13"/>
      <c r="N60" s="13"/>
      <c r="O60" s="13"/>
      <c r="P60" s="13"/>
      <c r="Q60" s="13"/>
    </row>
    <row r="61" spans="1:18" s="7" customFormat="1" ht="14.25" thickBot="1">
      <c r="A61" s="6"/>
      <c r="B61" s="6"/>
      <c r="C61" s="6"/>
      <c r="D61" s="6"/>
      <c r="E61" s="6"/>
      <c r="F61" s="8"/>
      <c r="G61" s="8"/>
      <c r="H61" s="6"/>
      <c r="I61" s="1"/>
      <c r="J61" s="8"/>
      <c r="K61" s="8"/>
      <c r="L61" s="8"/>
      <c r="M61" s="8"/>
      <c r="N61" s="8"/>
      <c r="O61" s="8"/>
      <c r="P61" s="8"/>
      <c r="Q61" s="8"/>
      <c r="R61" s="8"/>
    </row>
    <row r="62" spans="1:18" ht="24" customHeight="1">
      <c r="A62" s="55" t="s">
        <v>16</v>
      </c>
      <c r="B62" s="56"/>
      <c r="C62" s="57"/>
      <c r="D62" s="57"/>
      <c r="E62" s="58"/>
      <c r="F62" s="63" t="s">
        <v>0</v>
      </c>
      <c r="G62" s="64"/>
      <c r="H62" s="64"/>
      <c r="I62" s="35">
        <f>IF(C63="","",IF(C63=0,W6/10,IF(C63&lt;3,W7/10,W8/10)))</f>
      </c>
      <c r="J62" s="38" t="s">
        <v>1</v>
      </c>
      <c r="K62" s="34"/>
      <c r="L62" s="32" t="s">
        <v>25</v>
      </c>
      <c r="M62" s="65" t="s">
        <v>2</v>
      </c>
      <c r="N62" s="66"/>
      <c r="O62" s="84">
        <f>IF(C63="","",K62*I62+K63*I63)</f>
      </c>
      <c r="P62" s="84"/>
      <c r="Q62" s="98" t="s">
        <v>9</v>
      </c>
      <c r="R62" s="13" t="s">
        <v>29</v>
      </c>
    </row>
    <row r="63" spans="1:18" ht="24" customHeight="1" thickBot="1">
      <c r="A63" s="59" t="s">
        <v>42</v>
      </c>
      <c r="B63" s="60"/>
      <c r="C63" s="61"/>
      <c r="D63" s="61"/>
      <c r="E63" s="62"/>
      <c r="F63" s="68" t="s">
        <v>3</v>
      </c>
      <c r="G63" s="69"/>
      <c r="H63" s="69"/>
      <c r="I63" s="37">
        <f>IF(C63="","",IF(C63=0,X6/30,IF(C63&lt;3,X7/30,X8/30)))</f>
      </c>
      <c r="J63" s="39" t="s">
        <v>1</v>
      </c>
      <c r="K63" s="36"/>
      <c r="L63" s="33" t="s">
        <v>25</v>
      </c>
      <c r="M63" s="67"/>
      <c r="N63" s="67"/>
      <c r="O63" s="85"/>
      <c r="P63" s="85"/>
      <c r="Q63" s="99"/>
      <c r="R63" s="25" t="s">
        <v>18</v>
      </c>
    </row>
    <row r="64" spans="1:17" ht="14.25" thickBot="1">
      <c r="A64" s="5"/>
      <c r="B64" s="6"/>
      <c r="C64" s="6"/>
      <c r="D64" s="6"/>
      <c r="E64" s="6"/>
      <c r="F64" s="6"/>
      <c r="G64" s="15"/>
      <c r="H64" s="3"/>
      <c r="I64" s="3"/>
      <c r="J64" s="1"/>
      <c r="K64" s="40">
        <f>IF(COUNT(K62,K63,SUM(D68:N68))&gt;0,IF(K62+K63=SUM(D68:N68),"","回数券の枚数が利用明細と合いません(↑)"),"")</f>
      </c>
      <c r="L64" s="13"/>
      <c r="M64" s="13"/>
      <c r="N64" s="13"/>
      <c r="O64" s="13"/>
      <c r="P64" s="13"/>
      <c r="Q64" s="13"/>
    </row>
    <row r="65" spans="1:17" ht="13.5">
      <c r="A65" s="79" t="s">
        <v>4</v>
      </c>
      <c r="B65" s="80"/>
      <c r="C65" s="80"/>
      <c r="D65" s="81" t="s">
        <v>51</v>
      </c>
      <c r="E65" s="81"/>
      <c r="F65" s="81" t="s">
        <v>52</v>
      </c>
      <c r="G65" s="81"/>
      <c r="H65" s="81" t="s">
        <v>53</v>
      </c>
      <c r="I65" s="81"/>
      <c r="J65" s="81" t="s">
        <v>54</v>
      </c>
      <c r="K65" s="81"/>
      <c r="L65" s="81" t="s">
        <v>55</v>
      </c>
      <c r="M65" s="81"/>
      <c r="N65" s="81" t="s">
        <v>56</v>
      </c>
      <c r="O65" s="81"/>
      <c r="P65" s="82" t="s">
        <v>23</v>
      </c>
      <c r="Q65" s="83"/>
    </row>
    <row r="66" spans="1:18" ht="24" customHeight="1">
      <c r="A66" s="70" t="s">
        <v>43</v>
      </c>
      <c r="B66" s="72" t="s">
        <v>5</v>
      </c>
      <c r="C66" s="22" t="s">
        <v>48</v>
      </c>
      <c r="D66" s="24"/>
      <c r="E66" s="17" t="s">
        <v>8</v>
      </c>
      <c r="F66" s="24"/>
      <c r="G66" s="17" t="s">
        <v>8</v>
      </c>
      <c r="H66" s="24"/>
      <c r="I66" s="17" t="s">
        <v>8</v>
      </c>
      <c r="J66" s="24"/>
      <c r="K66" s="17" t="s">
        <v>8</v>
      </c>
      <c r="L66" s="24"/>
      <c r="M66" s="17" t="s">
        <v>8</v>
      </c>
      <c r="N66" s="24"/>
      <c r="O66" s="17" t="s">
        <v>8</v>
      </c>
      <c r="P66" s="73"/>
      <c r="Q66" s="74"/>
      <c r="R66" s="5" t="s">
        <v>19</v>
      </c>
    </row>
    <row r="67" spans="1:17" ht="24" customHeight="1">
      <c r="A67" s="70"/>
      <c r="B67" s="72"/>
      <c r="C67" s="44" t="s">
        <v>49</v>
      </c>
      <c r="D67" s="24"/>
      <c r="E67" s="17" t="s">
        <v>8</v>
      </c>
      <c r="F67" s="24"/>
      <c r="G67" s="17" t="s">
        <v>8</v>
      </c>
      <c r="H67" s="24"/>
      <c r="I67" s="17" t="s">
        <v>8</v>
      </c>
      <c r="J67" s="24"/>
      <c r="K67" s="17" t="s">
        <v>8</v>
      </c>
      <c r="L67" s="24"/>
      <c r="M67" s="17" t="s">
        <v>8</v>
      </c>
      <c r="N67" s="24"/>
      <c r="O67" s="17" t="s">
        <v>8</v>
      </c>
      <c r="P67" s="73"/>
      <c r="Q67" s="74"/>
    </row>
    <row r="68" spans="1:17" ht="24" customHeight="1">
      <c r="A68" s="70"/>
      <c r="B68" s="75" t="s">
        <v>6</v>
      </c>
      <c r="C68" s="76"/>
      <c r="D68" s="24"/>
      <c r="E68" s="17" t="s">
        <v>8</v>
      </c>
      <c r="F68" s="24"/>
      <c r="G68" s="17" t="s">
        <v>8</v>
      </c>
      <c r="H68" s="24"/>
      <c r="I68" s="17" t="s">
        <v>8</v>
      </c>
      <c r="J68" s="24"/>
      <c r="K68" s="17" t="s">
        <v>8</v>
      </c>
      <c r="L68" s="24"/>
      <c r="M68" s="17" t="s">
        <v>8</v>
      </c>
      <c r="N68" s="24"/>
      <c r="O68" s="17" t="s">
        <v>8</v>
      </c>
      <c r="P68" s="73"/>
      <c r="Q68" s="74"/>
    </row>
    <row r="69" spans="1:17" ht="24" customHeight="1">
      <c r="A69" s="71"/>
      <c r="B69" s="77" t="s">
        <v>13</v>
      </c>
      <c r="C69" s="78"/>
      <c r="D69" s="19">
        <f>IF(C63="","",SUM(D66:D68))</f>
      </c>
      <c r="E69" s="18" t="s">
        <v>8</v>
      </c>
      <c r="F69" s="19">
        <f>IF(C63="","",SUM(F66:F68))</f>
      </c>
      <c r="G69" s="18" t="s">
        <v>8</v>
      </c>
      <c r="H69" s="19">
        <f>IF(C63="","",SUM(H66:H68))</f>
      </c>
      <c r="I69" s="18" t="s">
        <v>8</v>
      </c>
      <c r="J69" s="19">
        <f>IF(C63="","",SUM(J66:J68))</f>
      </c>
      <c r="K69" s="18" t="s">
        <v>8</v>
      </c>
      <c r="L69" s="19">
        <f>IF(C63="","",SUM(L66:L68))</f>
      </c>
      <c r="M69" s="18" t="s">
        <v>8</v>
      </c>
      <c r="N69" s="19">
        <f>IF(C63="","",SUM(N66:N68))</f>
      </c>
      <c r="O69" s="18" t="s">
        <v>8</v>
      </c>
      <c r="P69" s="21">
        <f>IF(C63="","",SUM(D69:O69))</f>
      </c>
      <c r="Q69" s="20" t="s">
        <v>8</v>
      </c>
    </row>
    <row r="70" spans="1:18" ht="24" customHeight="1" thickBot="1">
      <c r="A70" s="52" t="s">
        <v>7</v>
      </c>
      <c r="B70" s="53"/>
      <c r="C70" s="53"/>
      <c r="D70" s="41">
        <f>IF(C63="","",IF(C63=0,(U6*D66+V6*D67),IF(C63&lt;3,(U7*D66+V7*D67),(U8*D66+V8*D67))))</f>
      </c>
      <c r="E70" s="42" t="s">
        <v>10</v>
      </c>
      <c r="F70" s="41">
        <f>IF(C63="","",IF(C63=0,(S6*F66+T6*F67),IF(C63&lt;3,(S7*F66+T7*F67),(S8*F66+T8*F67))))</f>
      </c>
      <c r="G70" s="42" t="s">
        <v>10</v>
      </c>
      <c r="H70" s="41">
        <f>IF(C63="","",IF(C63=0,(S6*H66+T6*H67),IF(C63&lt;3,(S7*H66+T7*H67),(S8*H66+T8*H67))))</f>
      </c>
      <c r="I70" s="42" t="s">
        <v>10</v>
      </c>
      <c r="J70" s="41">
        <f>IF(C63="","",IF(C63=0,(S6*J66+T6*J67),IF(C63&lt;3,(S7*J66+T7*J67),(S8*J66+T8*J67))))</f>
      </c>
      <c r="K70" s="42" t="s">
        <v>10</v>
      </c>
      <c r="L70" s="41">
        <f>IF(C63="","",IF(C63=0,(S6*L66+T6*L67),IF(C63&lt;3,(S7*L66+T7*L67),(S8*L66+T8*L67))))</f>
      </c>
      <c r="M70" s="42" t="s">
        <v>10</v>
      </c>
      <c r="N70" s="41">
        <f>IF(C63="","",IF(C63=0,(S6*N66+T6*N67),IF(C63&lt;3,(S7*N66+T7*N67),(S8*N66+T8*N67))))</f>
      </c>
      <c r="O70" s="42" t="s">
        <v>10</v>
      </c>
      <c r="P70" s="30">
        <f>IF(C63="","",(SUM(D70:N70)))</f>
      </c>
      <c r="Q70" s="43" t="s">
        <v>10</v>
      </c>
      <c r="R70" s="13" t="s">
        <v>11</v>
      </c>
    </row>
    <row r="71" spans="1:17" ht="14.25" thickBot="1">
      <c r="A71" s="5"/>
      <c r="B71" s="9"/>
      <c r="C71" s="9"/>
      <c r="D71" s="6"/>
      <c r="E71" s="12"/>
      <c r="F71" s="12"/>
      <c r="G71" s="12"/>
      <c r="H71" s="12"/>
      <c r="I71" s="12"/>
      <c r="J71" s="11"/>
      <c r="K71" s="13"/>
      <c r="L71" s="13"/>
      <c r="M71" s="13"/>
      <c r="N71" s="13"/>
      <c r="O71" s="13"/>
      <c r="P71" s="13"/>
      <c r="Q71" s="13"/>
    </row>
    <row r="72" spans="1:17" ht="24" customHeight="1" thickBot="1">
      <c r="A72" s="8"/>
      <c r="B72" s="16" t="s">
        <v>21</v>
      </c>
      <c r="C72" s="92">
        <f>IF(C63="","",P70+O62-P69*300)</f>
      </c>
      <c r="D72" s="93"/>
      <c r="E72" s="31" t="s">
        <v>9</v>
      </c>
      <c r="F72" s="94" t="s">
        <v>47</v>
      </c>
      <c r="G72" s="95"/>
      <c r="H72" s="95"/>
      <c r="I72" s="95"/>
      <c r="J72" s="95"/>
      <c r="K72" s="95"/>
      <c r="L72" s="95"/>
      <c r="M72" s="95"/>
      <c r="N72" s="95"/>
      <c r="O72" s="95"/>
      <c r="P72" s="95"/>
      <c r="Q72" s="95"/>
    </row>
    <row r="73" spans="1:17" ht="13.5">
      <c r="A73" s="6"/>
      <c r="B73" s="6"/>
      <c r="C73" s="6"/>
      <c r="D73" s="1"/>
      <c r="E73" s="1"/>
      <c r="F73" s="8"/>
      <c r="G73" s="8"/>
      <c r="H73" s="13"/>
      <c r="I73" s="13"/>
      <c r="J73" s="13"/>
      <c r="K73" s="13"/>
      <c r="L73" s="13"/>
      <c r="M73" s="13"/>
      <c r="N73" s="13"/>
      <c r="O73" s="13"/>
      <c r="P73" s="13"/>
      <c r="Q73" s="13"/>
    </row>
    <row r="74" spans="1:17" ht="13.5">
      <c r="A74" s="6"/>
      <c r="B74" s="6"/>
      <c r="C74" s="6"/>
      <c r="D74" s="1"/>
      <c r="E74" s="1"/>
      <c r="F74" s="8"/>
      <c r="G74" s="8"/>
      <c r="H74" s="13"/>
      <c r="I74" s="13"/>
      <c r="J74" s="13"/>
      <c r="K74" s="13"/>
      <c r="L74" s="13"/>
      <c r="M74" s="13"/>
      <c r="N74" s="13"/>
      <c r="O74" s="13"/>
      <c r="P74" s="13"/>
      <c r="Q74" s="13"/>
    </row>
    <row r="75" spans="1:18" s="7" customFormat="1" ht="14.25" thickBot="1">
      <c r="A75" s="6"/>
      <c r="B75" s="6"/>
      <c r="C75" s="6"/>
      <c r="D75" s="6"/>
      <c r="E75" s="6"/>
      <c r="F75" s="8"/>
      <c r="G75" s="8"/>
      <c r="H75" s="6"/>
      <c r="I75" s="1"/>
      <c r="J75" s="8"/>
      <c r="K75" s="8"/>
      <c r="L75" s="8"/>
      <c r="M75" s="8"/>
      <c r="N75" s="8"/>
      <c r="O75" s="8"/>
      <c r="P75" s="8"/>
      <c r="Q75" s="8"/>
      <c r="R75" s="8"/>
    </row>
    <row r="76" spans="1:18" ht="24" customHeight="1">
      <c r="A76" s="55" t="s">
        <v>16</v>
      </c>
      <c r="B76" s="56"/>
      <c r="C76" s="57"/>
      <c r="D76" s="57"/>
      <c r="E76" s="58"/>
      <c r="F76" s="63" t="s">
        <v>0</v>
      </c>
      <c r="G76" s="64"/>
      <c r="H76" s="64"/>
      <c r="I76" s="35">
        <f>IF(C77="","",IF(C77=0,W6/10,IF(C77&lt;3,W7/10,W8/10)))</f>
      </c>
      <c r="J76" s="38" t="s">
        <v>1</v>
      </c>
      <c r="K76" s="34"/>
      <c r="L76" s="32" t="s">
        <v>25</v>
      </c>
      <c r="M76" s="65" t="s">
        <v>2</v>
      </c>
      <c r="N76" s="66"/>
      <c r="O76" s="84">
        <f>IF(C77="","",K76*I76+K77*I77)</f>
      </c>
      <c r="P76" s="84"/>
      <c r="Q76" s="98" t="s">
        <v>9</v>
      </c>
      <c r="R76" s="13" t="s">
        <v>29</v>
      </c>
    </row>
    <row r="77" spans="1:18" ht="24" customHeight="1" thickBot="1">
      <c r="A77" s="59" t="s">
        <v>42</v>
      </c>
      <c r="B77" s="60"/>
      <c r="C77" s="61"/>
      <c r="D77" s="61"/>
      <c r="E77" s="62"/>
      <c r="F77" s="68" t="s">
        <v>3</v>
      </c>
      <c r="G77" s="69"/>
      <c r="H77" s="69"/>
      <c r="I77" s="37">
        <f>IF(C77="","",IF(C77=0,X6/30,IF(C77&lt;3,X7/30,X8/30)))</f>
      </c>
      <c r="J77" s="39" t="s">
        <v>1</v>
      </c>
      <c r="K77" s="36"/>
      <c r="L77" s="33" t="s">
        <v>25</v>
      </c>
      <c r="M77" s="67"/>
      <c r="N77" s="67"/>
      <c r="O77" s="85"/>
      <c r="P77" s="85"/>
      <c r="Q77" s="99"/>
      <c r="R77" s="25" t="s">
        <v>18</v>
      </c>
    </row>
    <row r="78" spans="1:17" ht="14.25" thickBot="1">
      <c r="A78" s="5"/>
      <c r="B78" s="6"/>
      <c r="C78" s="6"/>
      <c r="D78" s="6"/>
      <c r="E78" s="6"/>
      <c r="F78" s="6"/>
      <c r="G78" s="15"/>
      <c r="H78" s="3"/>
      <c r="I78" s="3"/>
      <c r="J78" s="1"/>
      <c r="K78" s="40">
        <f>IF(COUNT(K76,K77,SUM(D82:N82))&gt;0,IF(K76+K77=SUM(D82:N82),"","回数券の枚数が利用明細と合いません(↑)"),"")</f>
      </c>
      <c r="L78" s="13"/>
      <c r="M78" s="13"/>
      <c r="N78" s="13"/>
      <c r="O78" s="13"/>
      <c r="P78" s="13"/>
      <c r="Q78" s="13"/>
    </row>
    <row r="79" spans="1:17" ht="13.5">
      <c r="A79" s="79" t="s">
        <v>4</v>
      </c>
      <c r="B79" s="80"/>
      <c r="C79" s="80"/>
      <c r="D79" s="81" t="s">
        <v>51</v>
      </c>
      <c r="E79" s="81"/>
      <c r="F79" s="81" t="s">
        <v>52</v>
      </c>
      <c r="G79" s="81"/>
      <c r="H79" s="81" t="s">
        <v>53</v>
      </c>
      <c r="I79" s="81"/>
      <c r="J79" s="81" t="s">
        <v>54</v>
      </c>
      <c r="K79" s="81"/>
      <c r="L79" s="81" t="s">
        <v>55</v>
      </c>
      <c r="M79" s="81"/>
      <c r="N79" s="81" t="s">
        <v>56</v>
      </c>
      <c r="O79" s="81"/>
      <c r="P79" s="82" t="s">
        <v>23</v>
      </c>
      <c r="Q79" s="83"/>
    </row>
    <row r="80" spans="1:18" ht="24" customHeight="1">
      <c r="A80" s="70" t="s">
        <v>43</v>
      </c>
      <c r="B80" s="72" t="s">
        <v>5</v>
      </c>
      <c r="C80" s="22" t="s">
        <v>48</v>
      </c>
      <c r="D80" s="24"/>
      <c r="E80" s="17" t="s">
        <v>8</v>
      </c>
      <c r="F80" s="24"/>
      <c r="G80" s="17" t="s">
        <v>8</v>
      </c>
      <c r="H80" s="24"/>
      <c r="I80" s="17" t="s">
        <v>8</v>
      </c>
      <c r="J80" s="24"/>
      <c r="K80" s="17" t="s">
        <v>8</v>
      </c>
      <c r="L80" s="24"/>
      <c r="M80" s="17" t="s">
        <v>8</v>
      </c>
      <c r="N80" s="24"/>
      <c r="O80" s="17" t="s">
        <v>8</v>
      </c>
      <c r="P80" s="73"/>
      <c r="Q80" s="74"/>
      <c r="R80" s="5" t="s">
        <v>19</v>
      </c>
    </row>
    <row r="81" spans="1:17" ht="24" customHeight="1">
      <c r="A81" s="70"/>
      <c r="B81" s="72"/>
      <c r="C81" s="44" t="s">
        <v>49</v>
      </c>
      <c r="D81" s="24"/>
      <c r="E81" s="17" t="s">
        <v>8</v>
      </c>
      <c r="F81" s="24"/>
      <c r="G81" s="17" t="s">
        <v>8</v>
      </c>
      <c r="H81" s="24"/>
      <c r="I81" s="17" t="s">
        <v>8</v>
      </c>
      <c r="J81" s="24"/>
      <c r="K81" s="17" t="s">
        <v>8</v>
      </c>
      <c r="L81" s="24"/>
      <c r="M81" s="17" t="s">
        <v>8</v>
      </c>
      <c r="N81" s="24"/>
      <c r="O81" s="17" t="s">
        <v>8</v>
      </c>
      <c r="P81" s="73"/>
      <c r="Q81" s="74"/>
    </row>
    <row r="82" spans="1:17" ht="24" customHeight="1">
      <c r="A82" s="70"/>
      <c r="B82" s="75" t="s">
        <v>6</v>
      </c>
      <c r="C82" s="76"/>
      <c r="D82" s="24"/>
      <c r="E82" s="17" t="s">
        <v>8</v>
      </c>
      <c r="F82" s="24"/>
      <c r="G82" s="17" t="s">
        <v>8</v>
      </c>
      <c r="H82" s="24"/>
      <c r="I82" s="17" t="s">
        <v>8</v>
      </c>
      <c r="J82" s="24"/>
      <c r="K82" s="17" t="s">
        <v>8</v>
      </c>
      <c r="L82" s="24"/>
      <c r="M82" s="17" t="s">
        <v>8</v>
      </c>
      <c r="N82" s="24"/>
      <c r="O82" s="17" t="s">
        <v>8</v>
      </c>
      <c r="P82" s="73"/>
      <c r="Q82" s="74"/>
    </row>
    <row r="83" spans="1:17" ht="24" customHeight="1">
      <c r="A83" s="71"/>
      <c r="B83" s="77" t="s">
        <v>13</v>
      </c>
      <c r="C83" s="78"/>
      <c r="D83" s="19">
        <f>IF(C77="","",SUM(D80:D82))</f>
      </c>
      <c r="E83" s="18" t="s">
        <v>8</v>
      </c>
      <c r="F83" s="19">
        <f>IF(C77="","",SUM(F80:F82))</f>
      </c>
      <c r="G83" s="18" t="s">
        <v>8</v>
      </c>
      <c r="H83" s="19">
        <f>IF(C77="","",SUM(H80:H82))</f>
      </c>
      <c r="I83" s="18" t="s">
        <v>8</v>
      </c>
      <c r="J83" s="19">
        <f>IF(C77="","",SUM(J80:J82))</f>
      </c>
      <c r="K83" s="18" t="s">
        <v>8</v>
      </c>
      <c r="L83" s="19">
        <f>IF(C77="","",SUM(L80:L82))</f>
      </c>
      <c r="M83" s="18" t="s">
        <v>8</v>
      </c>
      <c r="N83" s="19">
        <f>IF(C77="","",SUM(N80:N82))</f>
      </c>
      <c r="O83" s="18" t="s">
        <v>8</v>
      </c>
      <c r="P83" s="21">
        <f>IF(C77="","",SUM(D83:O83))</f>
      </c>
      <c r="Q83" s="20" t="s">
        <v>8</v>
      </c>
    </row>
    <row r="84" spans="1:18" ht="24" customHeight="1" thickBot="1">
      <c r="A84" s="52" t="s">
        <v>7</v>
      </c>
      <c r="B84" s="53"/>
      <c r="C84" s="53"/>
      <c r="D84" s="41">
        <f>IF(C77="","",IF(C77=0,(U6*D80+V6*D81),IF(C77&lt;3,(U7*D80+V7*D81),(U8*D80+V8*D81))))</f>
      </c>
      <c r="E84" s="42" t="s">
        <v>10</v>
      </c>
      <c r="F84" s="41">
        <f>IF(C77="","",IF(C77=0,(S6*F80+T6*F81),IF(C77&lt;3,(S7*F80+T7*F81),(S8*F80+T8*F81))))</f>
      </c>
      <c r="G84" s="42" t="s">
        <v>10</v>
      </c>
      <c r="H84" s="41">
        <f>IF(C77="","",IF(C77=0,(S6*H80+T6*H81),IF(C77&lt;3,(S7*H80+T7*H81),(S8*H80+T8*H81))))</f>
      </c>
      <c r="I84" s="42" t="s">
        <v>10</v>
      </c>
      <c r="J84" s="41">
        <f>IF(C77="","",IF(C77=0,(S6*J80+T6*J81),IF(C77&lt;3,(S7*J80+T7*J81),(S8*J80+T8*J81))))</f>
      </c>
      <c r="K84" s="42" t="s">
        <v>10</v>
      </c>
      <c r="L84" s="41">
        <f>IF(C77="","",IF(C77=0,(S6*L80+T6*L81),IF(C77&lt;3,(S7*L80+T7*L81),(S8*L80+T8*L81))))</f>
      </c>
      <c r="M84" s="42" t="s">
        <v>10</v>
      </c>
      <c r="N84" s="41">
        <f>IF(C77="","",IF(C77=0,(S6*N80+T6*N81),IF(C77&lt;3,(S7*N80+T7*N81),(S8*N80+T8*N81))))</f>
      </c>
      <c r="O84" s="42" t="s">
        <v>10</v>
      </c>
      <c r="P84" s="30">
        <f>IF(C77="","",(SUM(D84:N84)))</f>
      </c>
      <c r="Q84" s="43" t="s">
        <v>10</v>
      </c>
      <c r="R84" s="13" t="s">
        <v>11</v>
      </c>
    </row>
    <row r="85" spans="1:17" ht="14.25" thickBot="1">
      <c r="A85" s="5"/>
      <c r="B85" s="9"/>
      <c r="C85" s="9"/>
      <c r="D85" s="6"/>
      <c r="E85" s="12"/>
      <c r="F85" s="12"/>
      <c r="G85" s="12"/>
      <c r="H85" s="12"/>
      <c r="I85" s="12"/>
      <c r="J85" s="11"/>
      <c r="K85" s="13"/>
      <c r="L85" s="13"/>
      <c r="M85" s="13"/>
      <c r="N85" s="13"/>
      <c r="O85" s="13"/>
      <c r="P85" s="13"/>
      <c r="Q85" s="13"/>
    </row>
    <row r="86" spans="1:17" ht="24" customHeight="1" thickBot="1">
      <c r="A86" s="8"/>
      <c r="B86" s="16" t="s">
        <v>21</v>
      </c>
      <c r="C86" s="92">
        <f>IF(C77="","",P84+O76-P83*300)</f>
      </c>
      <c r="D86" s="93"/>
      <c r="E86" s="31" t="s">
        <v>9</v>
      </c>
      <c r="F86" s="94" t="s">
        <v>47</v>
      </c>
      <c r="G86" s="95"/>
      <c r="H86" s="95"/>
      <c r="I86" s="95"/>
      <c r="J86" s="95"/>
      <c r="K86" s="95"/>
      <c r="L86" s="95"/>
      <c r="M86" s="95"/>
      <c r="N86" s="95"/>
      <c r="O86" s="95"/>
      <c r="P86" s="95"/>
      <c r="Q86" s="95"/>
    </row>
    <row r="87" spans="1:17" ht="21.75" customHeight="1">
      <c r="A87" s="6"/>
      <c r="B87" s="6"/>
      <c r="C87" s="6"/>
      <c r="D87" s="1"/>
      <c r="E87" s="1"/>
      <c r="F87" s="8"/>
      <c r="G87" s="13"/>
      <c r="H87" s="13"/>
      <c r="I87" s="13"/>
      <c r="J87" s="13"/>
      <c r="K87" s="13"/>
      <c r="L87" s="54" t="s">
        <v>22</v>
      </c>
      <c r="M87" s="54"/>
      <c r="N87" s="54">
        <f>IF(C90="","",D8)</f>
      </c>
      <c r="O87" s="54"/>
      <c r="P87" s="54"/>
      <c r="Q87" s="54"/>
    </row>
    <row r="88" spans="1:17" ht="14.25" thickBot="1">
      <c r="A88" s="6"/>
      <c r="B88" s="6"/>
      <c r="C88" s="6"/>
      <c r="D88" s="1"/>
      <c r="E88" s="1"/>
      <c r="F88" s="8"/>
      <c r="G88" s="8"/>
      <c r="H88" s="13"/>
      <c r="I88" s="13"/>
      <c r="J88" s="13"/>
      <c r="K88" s="13"/>
      <c r="L88" s="13"/>
      <c r="M88" s="13"/>
      <c r="N88" s="13"/>
      <c r="O88" s="13"/>
      <c r="P88" s="13"/>
      <c r="Q88" s="13"/>
    </row>
    <row r="89" spans="1:18" ht="24" customHeight="1">
      <c r="A89" s="55" t="s">
        <v>16</v>
      </c>
      <c r="B89" s="56"/>
      <c r="C89" s="57"/>
      <c r="D89" s="57"/>
      <c r="E89" s="58"/>
      <c r="F89" s="63" t="s">
        <v>0</v>
      </c>
      <c r="G89" s="64"/>
      <c r="H89" s="64"/>
      <c r="I89" s="35">
        <f>IF(C90="","",IF(C90=0,W6/10,IF(C90&lt;3,W7/10,W8/10)))</f>
      </c>
      <c r="J89" s="38" t="s">
        <v>1</v>
      </c>
      <c r="K89" s="34"/>
      <c r="L89" s="32" t="s">
        <v>25</v>
      </c>
      <c r="M89" s="65" t="s">
        <v>2</v>
      </c>
      <c r="N89" s="66"/>
      <c r="O89" s="84">
        <f>IF(C90="","",K89*I89+K90*I90)</f>
      </c>
      <c r="P89" s="84"/>
      <c r="Q89" s="98" t="s">
        <v>9</v>
      </c>
      <c r="R89" s="13" t="s">
        <v>29</v>
      </c>
    </row>
    <row r="90" spans="1:18" ht="24" customHeight="1" thickBot="1">
      <c r="A90" s="59" t="s">
        <v>42</v>
      </c>
      <c r="B90" s="60"/>
      <c r="C90" s="61"/>
      <c r="D90" s="61"/>
      <c r="E90" s="62"/>
      <c r="F90" s="68" t="s">
        <v>3</v>
      </c>
      <c r="G90" s="69"/>
      <c r="H90" s="69"/>
      <c r="I90" s="37">
        <f>IF(C90="","",IF(C90=0,X6/30,IF(C90&lt;3,X7/30,X8/30)))</f>
      </c>
      <c r="J90" s="39" t="s">
        <v>1</v>
      </c>
      <c r="K90" s="36"/>
      <c r="L90" s="33" t="s">
        <v>25</v>
      </c>
      <c r="M90" s="67"/>
      <c r="N90" s="67"/>
      <c r="O90" s="85"/>
      <c r="P90" s="85"/>
      <c r="Q90" s="99"/>
      <c r="R90" s="25" t="s">
        <v>18</v>
      </c>
    </row>
    <row r="91" spans="1:17" ht="14.25" thickBot="1">
      <c r="A91" s="5"/>
      <c r="B91" s="6"/>
      <c r="C91" s="6"/>
      <c r="D91" s="6"/>
      <c r="E91" s="6"/>
      <c r="F91" s="6"/>
      <c r="G91" s="15"/>
      <c r="H91" s="3"/>
      <c r="I91" s="3"/>
      <c r="J91" s="1"/>
      <c r="K91" s="40">
        <f>IF(COUNT(K89,K90,SUM(D95:N95))&gt;0,IF(K89+K90=SUM(D95:N95),"","回数券の枚数が利用明細と合いません(↑)"),"")</f>
      </c>
      <c r="L91" s="13"/>
      <c r="M91" s="13"/>
      <c r="N91" s="13"/>
      <c r="O91" s="13"/>
      <c r="P91" s="13"/>
      <c r="Q91" s="13"/>
    </row>
    <row r="92" spans="1:17" ht="13.5">
      <c r="A92" s="79" t="s">
        <v>4</v>
      </c>
      <c r="B92" s="80"/>
      <c r="C92" s="80"/>
      <c r="D92" s="81" t="s">
        <v>51</v>
      </c>
      <c r="E92" s="81"/>
      <c r="F92" s="81" t="s">
        <v>52</v>
      </c>
      <c r="G92" s="81"/>
      <c r="H92" s="81" t="s">
        <v>53</v>
      </c>
      <c r="I92" s="81"/>
      <c r="J92" s="81" t="s">
        <v>54</v>
      </c>
      <c r="K92" s="81"/>
      <c r="L92" s="81" t="s">
        <v>55</v>
      </c>
      <c r="M92" s="81"/>
      <c r="N92" s="81" t="s">
        <v>56</v>
      </c>
      <c r="O92" s="81"/>
      <c r="P92" s="82" t="s">
        <v>23</v>
      </c>
      <c r="Q92" s="83"/>
    </row>
    <row r="93" spans="1:18" ht="24" customHeight="1">
      <c r="A93" s="70" t="s">
        <v>43</v>
      </c>
      <c r="B93" s="72" t="s">
        <v>5</v>
      </c>
      <c r="C93" s="22" t="s">
        <v>48</v>
      </c>
      <c r="D93" s="24"/>
      <c r="E93" s="17" t="s">
        <v>8</v>
      </c>
      <c r="F93" s="24"/>
      <c r="G93" s="17" t="s">
        <v>8</v>
      </c>
      <c r="H93" s="24"/>
      <c r="I93" s="17" t="s">
        <v>8</v>
      </c>
      <c r="J93" s="24"/>
      <c r="K93" s="17" t="s">
        <v>8</v>
      </c>
      <c r="L93" s="24"/>
      <c r="M93" s="17" t="s">
        <v>8</v>
      </c>
      <c r="N93" s="24"/>
      <c r="O93" s="17" t="s">
        <v>8</v>
      </c>
      <c r="P93" s="73"/>
      <c r="Q93" s="74"/>
      <c r="R93" s="5" t="s">
        <v>19</v>
      </c>
    </row>
    <row r="94" spans="1:17" ht="24" customHeight="1">
      <c r="A94" s="70"/>
      <c r="B94" s="72"/>
      <c r="C94" s="44" t="s">
        <v>49</v>
      </c>
      <c r="D94" s="24"/>
      <c r="E94" s="17" t="s">
        <v>8</v>
      </c>
      <c r="F94" s="24"/>
      <c r="G94" s="17" t="s">
        <v>8</v>
      </c>
      <c r="H94" s="24"/>
      <c r="I94" s="17" t="s">
        <v>8</v>
      </c>
      <c r="J94" s="24"/>
      <c r="K94" s="17" t="s">
        <v>8</v>
      </c>
      <c r="L94" s="24"/>
      <c r="M94" s="17" t="s">
        <v>8</v>
      </c>
      <c r="N94" s="24"/>
      <c r="O94" s="17" t="s">
        <v>8</v>
      </c>
      <c r="P94" s="73"/>
      <c r="Q94" s="74"/>
    </row>
    <row r="95" spans="1:17" ht="24" customHeight="1">
      <c r="A95" s="70"/>
      <c r="B95" s="75" t="s">
        <v>6</v>
      </c>
      <c r="C95" s="76"/>
      <c r="D95" s="24"/>
      <c r="E95" s="17" t="s">
        <v>8</v>
      </c>
      <c r="F95" s="24"/>
      <c r="G95" s="17" t="s">
        <v>8</v>
      </c>
      <c r="H95" s="24"/>
      <c r="I95" s="17" t="s">
        <v>8</v>
      </c>
      <c r="J95" s="24"/>
      <c r="K95" s="17" t="s">
        <v>8</v>
      </c>
      <c r="L95" s="24"/>
      <c r="M95" s="17" t="s">
        <v>8</v>
      </c>
      <c r="N95" s="24"/>
      <c r="O95" s="17" t="s">
        <v>8</v>
      </c>
      <c r="P95" s="73"/>
      <c r="Q95" s="74"/>
    </row>
    <row r="96" spans="1:17" ht="24" customHeight="1">
      <c r="A96" s="71"/>
      <c r="B96" s="77" t="s">
        <v>13</v>
      </c>
      <c r="C96" s="78"/>
      <c r="D96" s="19">
        <f>IF(C90="","",SUM(D93:D95))</f>
      </c>
      <c r="E96" s="18" t="s">
        <v>8</v>
      </c>
      <c r="F96" s="19">
        <f>IF(C90="","",SUM(F93:F95))</f>
      </c>
      <c r="G96" s="18" t="s">
        <v>8</v>
      </c>
      <c r="H96" s="19">
        <f>IF(C90="","",SUM(H93:H95))</f>
      </c>
      <c r="I96" s="18" t="s">
        <v>8</v>
      </c>
      <c r="J96" s="19">
        <f>IF(C90="","",SUM(J93:J95))</f>
      </c>
      <c r="K96" s="18" t="s">
        <v>8</v>
      </c>
      <c r="L96" s="19">
        <f>IF(C90="","",SUM(L93:L95))</f>
      </c>
      <c r="M96" s="18" t="s">
        <v>8</v>
      </c>
      <c r="N96" s="19">
        <f>IF(C90="","",SUM(N93:N95))</f>
      </c>
      <c r="O96" s="18" t="s">
        <v>8</v>
      </c>
      <c r="P96" s="21">
        <f>IF(C90="","",SUM(D96:O96))</f>
      </c>
      <c r="Q96" s="20" t="s">
        <v>8</v>
      </c>
    </row>
    <row r="97" spans="1:18" ht="24" customHeight="1" thickBot="1">
      <c r="A97" s="52" t="s">
        <v>7</v>
      </c>
      <c r="B97" s="53"/>
      <c r="C97" s="53"/>
      <c r="D97" s="41">
        <f>IF(C90="","",IF(C90=0,(U6*D93+V6*D94),IF(C90&lt;3,(U7*D93+V7*D94),(U8*D93+V8*D94))))</f>
      </c>
      <c r="E97" s="42" t="s">
        <v>10</v>
      </c>
      <c r="F97" s="41">
        <f>IF(C90="","",IF(C90=0,(S6*F93+T6*F94),IF(C90&lt;3,(S7*F93+T7*F94),(S8*F93+T8*F94))))</f>
      </c>
      <c r="G97" s="42" t="s">
        <v>10</v>
      </c>
      <c r="H97" s="41">
        <f>IF(C90="","",IF(C90=0,(S6*H93+T6*H94),IF(C90&lt;3,(S7*H93+T7*H94),(S8*H93+T8*H94))))</f>
      </c>
      <c r="I97" s="42" t="s">
        <v>10</v>
      </c>
      <c r="J97" s="41">
        <f>IF(C90="","",IF(C90=0,(S6*J93+T6*J94),IF(C90&lt;3,(S7*J93+T7*J94),(S8*J93+T8*J94))))</f>
      </c>
      <c r="K97" s="42" t="s">
        <v>10</v>
      </c>
      <c r="L97" s="41">
        <f>IF(C90="","",IF(C90=0,(S6*L93+T6*L94),IF(C90&lt;3,(S7*L93+T7*L94),(S8*L93+T8*L94))))</f>
      </c>
      <c r="M97" s="42" t="s">
        <v>10</v>
      </c>
      <c r="N97" s="41">
        <f>IF(C90="","",IF(C90=0,(S6*N93+T6*N94),IF(C90&lt;3,(S7*N93+T7*N94),(S8*N93+T8*N94))))</f>
      </c>
      <c r="O97" s="42" t="s">
        <v>10</v>
      </c>
      <c r="P97" s="30">
        <f>IF(C90="","",(SUM(D97:N97)))</f>
      </c>
      <c r="Q97" s="43" t="s">
        <v>10</v>
      </c>
      <c r="R97" s="13" t="s">
        <v>11</v>
      </c>
    </row>
    <row r="98" spans="1:17" ht="14.25" thickBot="1">
      <c r="A98" s="5"/>
      <c r="B98" s="9"/>
      <c r="C98" s="9"/>
      <c r="D98" s="6"/>
      <c r="E98" s="12"/>
      <c r="F98" s="12"/>
      <c r="G98" s="12"/>
      <c r="H98" s="12"/>
      <c r="I98" s="12"/>
      <c r="J98" s="11"/>
      <c r="K98" s="13"/>
      <c r="L98" s="13"/>
      <c r="M98" s="13"/>
      <c r="N98" s="13"/>
      <c r="O98" s="13"/>
      <c r="P98" s="13"/>
      <c r="Q98" s="13"/>
    </row>
    <row r="99" spans="1:17" ht="24" customHeight="1" thickBot="1">
      <c r="A99" s="8"/>
      <c r="B99" s="16" t="s">
        <v>21</v>
      </c>
      <c r="C99" s="92">
        <f>IF(C90="","",P97+O89-P96*300)</f>
      </c>
      <c r="D99" s="93"/>
      <c r="E99" s="31" t="s">
        <v>9</v>
      </c>
      <c r="F99" s="94" t="s">
        <v>47</v>
      </c>
      <c r="G99" s="95"/>
      <c r="H99" s="95"/>
      <c r="I99" s="95"/>
      <c r="J99" s="95"/>
      <c r="K99" s="95"/>
      <c r="L99" s="95"/>
      <c r="M99" s="95"/>
      <c r="N99" s="95"/>
      <c r="O99" s="95"/>
      <c r="P99" s="95"/>
      <c r="Q99" s="95"/>
    </row>
    <row r="100" spans="1:17" ht="13.5">
      <c r="A100" s="6"/>
      <c r="B100" s="6"/>
      <c r="C100" s="6"/>
      <c r="D100" s="1"/>
      <c r="E100" s="1"/>
      <c r="F100" s="8"/>
      <c r="G100" s="8"/>
      <c r="H100" s="13"/>
      <c r="I100" s="13"/>
      <c r="J100" s="13"/>
      <c r="K100" s="13"/>
      <c r="L100" s="13"/>
      <c r="M100" s="13"/>
      <c r="N100" s="13"/>
      <c r="O100" s="13"/>
      <c r="P100" s="13"/>
      <c r="Q100" s="13"/>
    </row>
    <row r="101" spans="1:17" ht="13.5">
      <c r="A101" s="6"/>
      <c r="B101" s="6"/>
      <c r="C101" s="6"/>
      <c r="D101" s="1"/>
      <c r="E101" s="1"/>
      <c r="F101" s="8"/>
      <c r="G101" s="8"/>
      <c r="H101" s="13"/>
      <c r="I101" s="13"/>
      <c r="J101" s="13"/>
      <c r="K101" s="13"/>
      <c r="L101" s="13"/>
      <c r="M101" s="13"/>
      <c r="N101" s="13"/>
      <c r="O101" s="13"/>
      <c r="P101" s="13"/>
      <c r="Q101" s="13"/>
    </row>
    <row r="102" spans="1:18" s="7" customFormat="1" ht="14.25" thickBot="1">
      <c r="A102" s="6"/>
      <c r="B102" s="6"/>
      <c r="C102" s="6"/>
      <c r="D102" s="6"/>
      <c r="E102" s="6"/>
      <c r="F102" s="8"/>
      <c r="G102" s="8"/>
      <c r="H102" s="6"/>
      <c r="I102" s="1"/>
      <c r="J102" s="8"/>
      <c r="K102" s="8"/>
      <c r="L102" s="8"/>
      <c r="M102" s="8"/>
      <c r="N102" s="8"/>
      <c r="O102" s="8"/>
      <c r="P102" s="8"/>
      <c r="Q102" s="8"/>
      <c r="R102" s="8"/>
    </row>
    <row r="103" spans="1:18" ht="24" customHeight="1">
      <c r="A103" s="55" t="s">
        <v>16</v>
      </c>
      <c r="B103" s="56"/>
      <c r="C103" s="57"/>
      <c r="D103" s="57"/>
      <c r="E103" s="58"/>
      <c r="F103" s="63" t="s">
        <v>0</v>
      </c>
      <c r="G103" s="64"/>
      <c r="H103" s="64"/>
      <c r="I103" s="35">
        <f>IF(C104="","",IF(C104=0,W6/10,IF(C104&lt;3,W7/10,W8/10)))</f>
      </c>
      <c r="J103" s="38" t="s">
        <v>1</v>
      </c>
      <c r="K103" s="34"/>
      <c r="L103" s="32" t="s">
        <v>25</v>
      </c>
      <c r="M103" s="65" t="s">
        <v>2</v>
      </c>
      <c r="N103" s="66"/>
      <c r="O103" s="84">
        <f>IF(C104="","",K103*I103+K104*I104)</f>
      </c>
      <c r="P103" s="84"/>
      <c r="Q103" s="98" t="s">
        <v>9</v>
      </c>
      <c r="R103" s="13" t="s">
        <v>29</v>
      </c>
    </row>
    <row r="104" spans="1:18" ht="24" customHeight="1" thickBot="1">
      <c r="A104" s="59" t="s">
        <v>42</v>
      </c>
      <c r="B104" s="60"/>
      <c r="C104" s="61"/>
      <c r="D104" s="61"/>
      <c r="E104" s="62"/>
      <c r="F104" s="68" t="s">
        <v>3</v>
      </c>
      <c r="G104" s="69"/>
      <c r="H104" s="69"/>
      <c r="I104" s="37">
        <f>IF(C104="","",IF(C104=0,X6/30,IF(C104&lt;3,X7/30,X8/30)))</f>
      </c>
      <c r="J104" s="39" t="s">
        <v>1</v>
      </c>
      <c r="K104" s="36"/>
      <c r="L104" s="33" t="s">
        <v>25</v>
      </c>
      <c r="M104" s="67"/>
      <c r="N104" s="67"/>
      <c r="O104" s="85"/>
      <c r="P104" s="85"/>
      <c r="Q104" s="99"/>
      <c r="R104" s="25" t="s">
        <v>18</v>
      </c>
    </row>
    <row r="105" spans="1:17" ht="14.25" thickBot="1">
      <c r="A105" s="5"/>
      <c r="B105" s="6"/>
      <c r="C105" s="6"/>
      <c r="D105" s="6"/>
      <c r="E105" s="6"/>
      <c r="F105" s="6"/>
      <c r="G105" s="15"/>
      <c r="H105" s="3"/>
      <c r="I105" s="3"/>
      <c r="J105" s="1"/>
      <c r="K105" s="40">
        <f>IF(COUNT(K103,K104,SUM(D109:N109))&gt;0,IF(K103+K104=SUM(D109:N109),"","回数券の枚数が利用明細と合いません(↑)"),"")</f>
      </c>
      <c r="L105" s="13"/>
      <c r="M105" s="13"/>
      <c r="N105" s="13"/>
      <c r="O105" s="13"/>
      <c r="P105" s="13"/>
      <c r="Q105" s="13"/>
    </row>
    <row r="106" spans="1:17" ht="13.5">
      <c r="A106" s="79" t="s">
        <v>4</v>
      </c>
      <c r="B106" s="80"/>
      <c r="C106" s="80"/>
      <c r="D106" s="81" t="s">
        <v>51</v>
      </c>
      <c r="E106" s="81"/>
      <c r="F106" s="81" t="s">
        <v>52</v>
      </c>
      <c r="G106" s="81"/>
      <c r="H106" s="81" t="s">
        <v>53</v>
      </c>
      <c r="I106" s="81"/>
      <c r="J106" s="81" t="s">
        <v>54</v>
      </c>
      <c r="K106" s="81"/>
      <c r="L106" s="81" t="s">
        <v>55</v>
      </c>
      <c r="M106" s="81"/>
      <c r="N106" s="81" t="s">
        <v>56</v>
      </c>
      <c r="O106" s="81"/>
      <c r="P106" s="82" t="s">
        <v>23</v>
      </c>
      <c r="Q106" s="83"/>
    </row>
    <row r="107" spans="1:18" ht="24" customHeight="1">
      <c r="A107" s="70" t="s">
        <v>43</v>
      </c>
      <c r="B107" s="72" t="s">
        <v>5</v>
      </c>
      <c r="C107" s="22" t="s">
        <v>48</v>
      </c>
      <c r="D107" s="24"/>
      <c r="E107" s="17" t="s">
        <v>8</v>
      </c>
      <c r="F107" s="24"/>
      <c r="G107" s="17" t="s">
        <v>8</v>
      </c>
      <c r="H107" s="24"/>
      <c r="I107" s="17" t="s">
        <v>8</v>
      </c>
      <c r="J107" s="24"/>
      <c r="K107" s="17" t="s">
        <v>8</v>
      </c>
      <c r="L107" s="24"/>
      <c r="M107" s="17" t="s">
        <v>8</v>
      </c>
      <c r="N107" s="24"/>
      <c r="O107" s="17" t="s">
        <v>8</v>
      </c>
      <c r="P107" s="73"/>
      <c r="Q107" s="74"/>
      <c r="R107" s="5" t="s">
        <v>19</v>
      </c>
    </row>
    <row r="108" spans="1:17" ht="24" customHeight="1">
      <c r="A108" s="70"/>
      <c r="B108" s="72"/>
      <c r="C108" s="44" t="s">
        <v>49</v>
      </c>
      <c r="D108" s="24"/>
      <c r="E108" s="17" t="s">
        <v>8</v>
      </c>
      <c r="F108" s="24"/>
      <c r="G108" s="17" t="s">
        <v>8</v>
      </c>
      <c r="H108" s="24"/>
      <c r="I108" s="17" t="s">
        <v>8</v>
      </c>
      <c r="J108" s="24"/>
      <c r="K108" s="17" t="s">
        <v>8</v>
      </c>
      <c r="L108" s="24"/>
      <c r="M108" s="17" t="s">
        <v>8</v>
      </c>
      <c r="N108" s="24"/>
      <c r="O108" s="17" t="s">
        <v>8</v>
      </c>
      <c r="P108" s="73"/>
      <c r="Q108" s="74"/>
    </row>
    <row r="109" spans="1:17" ht="24" customHeight="1">
      <c r="A109" s="70"/>
      <c r="B109" s="75" t="s">
        <v>6</v>
      </c>
      <c r="C109" s="76"/>
      <c r="D109" s="24"/>
      <c r="E109" s="17" t="s">
        <v>8</v>
      </c>
      <c r="F109" s="24"/>
      <c r="G109" s="17" t="s">
        <v>8</v>
      </c>
      <c r="H109" s="24"/>
      <c r="I109" s="17" t="s">
        <v>8</v>
      </c>
      <c r="J109" s="24"/>
      <c r="K109" s="17" t="s">
        <v>8</v>
      </c>
      <c r="L109" s="24"/>
      <c r="M109" s="17" t="s">
        <v>8</v>
      </c>
      <c r="N109" s="24"/>
      <c r="O109" s="17" t="s">
        <v>8</v>
      </c>
      <c r="P109" s="73"/>
      <c r="Q109" s="74"/>
    </row>
    <row r="110" spans="1:17" ht="24" customHeight="1">
      <c r="A110" s="71"/>
      <c r="B110" s="77" t="s">
        <v>13</v>
      </c>
      <c r="C110" s="78"/>
      <c r="D110" s="19">
        <f>IF(C104="","",SUM(D107:D109))</f>
      </c>
      <c r="E110" s="18" t="s">
        <v>8</v>
      </c>
      <c r="F110" s="19">
        <f>IF(C104="","",SUM(F107:F109))</f>
      </c>
      <c r="G110" s="18" t="s">
        <v>8</v>
      </c>
      <c r="H110" s="19">
        <f>IF(C104="","",SUM(H107:H109))</f>
      </c>
      <c r="I110" s="18" t="s">
        <v>8</v>
      </c>
      <c r="J110" s="19">
        <f>IF(C104="","",SUM(J107:J109))</f>
      </c>
      <c r="K110" s="18" t="s">
        <v>8</v>
      </c>
      <c r="L110" s="19">
        <f>IF(C104="","",SUM(L107:L109))</f>
      </c>
      <c r="M110" s="18" t="s">
        <v>8</v>
      </c>
      <c r="N110" s="19">
        <f>IF(C104="","",SUM(N107:N109))</f>
      </c>
      <c r="O110" s="18" t="s">
        <v>8</v>
      </c>
      <c r="P110" s="21">
        <f>IF(C104="","",SUM(D110:O110))</f>
      </c>
      <c r="Q110" s="20" t="s">
        <v>8</v>
      </c>
    </row>
    <row r="111" spans="1:18" ht="24" customHeight="1" thickBot="1">
      <c r="A111" s="52" t="s">
        <v>7</v>
      </c>
      <c r="B111" s="53"/>
      <c r="C111" s="53"/>
      <c r="D111" s="41">
        <f>IF(C104="","",IF(C104=0,(U6*D107+V6*D108),IF(C104&lt;3,(U7*D107+V7*D108),(U8*D107+V8*D108))))</f>
      </c>
      <c r="E111" s="42" t="s">
        <v>10</v>
      </c>
      <c r="F111" s="41">
        <f>IF(C104="","",IF(C104=0,(S6*F107+T6*F108),IF(C104&lt;3,(S7*F107+T7*F108),(S8*F107+T8*F108))))</f>
      </c>
      <c r="G111" s="42" t="s">
        <v>10</v>
      </c>
      <c r="H111" s="41">
        <f>IF(C104="","",IF(C104=0,(S6*H107+T6*H108),IF(C104&lt;3,(S7*H107+T7*H108),(S8*H107+T8*H108))))</f>
      </c>
      <c r="I111" s="42" t="s">
        <v>10</v>
      </c>
      <c r="J111" s="41">
        <f>IF(C104="","",IF(C104=0,(S6*J107+T6*J108),IF(C104&lt;3,(S7*J107+T7*J108),(S8*J107+T8*J108))))</f>
      </c>
      <c r="K111" s="42" t="s">
        <v>10</v>
      </c>
      <c r="L111" s="41">
        <f>IF(C104="","",IF(C104=0,(S6*L107+T6*L108),IF(C104&lt;3,(S7*L107+T7*L108),(S8*L107+T8*L108))))</f>
      </c>
      <c r="M111" s="42" t="s">
        <v>10</v>
      </c>
      <c r="N111" s="41">
        <f>IF(C104="","",IF(C104=0,(S6*N107+T6*N108),IF(C104&lt;3,(S7*N107+T7*N108),(S8*N107+T8*N108))))</f>
      </c>
      <c r="O111" s="42" t="s">
        <v>10</v>
      </c>
      <c r="P111" s="30">
        <f>IF(C104="","",(SUM(D111:N111)))</f>
      </c>
      <c r="Q111" s="43" t="s">
        <v>10</v>
      </c>
      <c r="R111" s="13" t="s">
        <v>11</v>
      </c>
    </row>
    <row r="112" spans="1:17" ht="14.25" thickBot="1">
      <c r="A112" s="5"/>
      <c r="B112" s="9"/>
      <c r="C112" s="9"/>
      <c r="D112" s="6"/>
      <c r="E112" s="12"/>
      <c r="F112" s="12"/>
      <c r="G112" s="12"/>
      <c r="H112" s="12"/>
      <c r="I112" s="12"/>
      <c r="J112" s="11"/>
      <c r="K112" s="13"/>
      <c r="L112" s="13"/>
      <c r="M112" s="13"/>
      <c r="N112" s="13"/>
      <c r="O112" s="13"/>
      <c r="P112" s="13"/>
      <c r="Q112" s="13"/>
    </row>
    <row r="113" spans="1:17" ht="24" customHeight="1" thickBot="1">
      <c r="A113" s="8"/>
      <c r="B113" s="16" t="s">
        <v>21</v>
      </c>
      <c r="C113" s="92">
        <f>IF(C104="","",P111+O103-P110*300)</f>
      </c>
      <c r="D113" s="93"/>
      <c r="E113" s="31" t="s">
        <v>9</v>
      </c>
      <c r="F113" s="94" t="s">
        <v>47</v>
      </c>
      <c r="G113" s="95"/>
      <c r="H113" s="95"/>
      <c r="I113" s="95"/>
      <c r="J113" s="95"/>
      <c r="K113" s="95"/>
      <c r="L113" s="95"/>
      <c r="M113" s="95"/>
      <c r="N113" s="95"/>
      <c r="O113" s="95"/>
      <c r="P113" s="95"/>
      <c r="Q113" s="95"/>
    </row>
    <row r="114" spans="1:17" ht="13.5">
      <c r="A114" s="6"/>
      <c r="B114" s="6"/>
      <c r="C114" s="6"/>
      <c r="D114" s="1"/>
      <c r="E114" s="1"/>
      <c r="F114" s="8"/>
      <c r="G114" s="8"/>
      <c r="H114" s="13"/>
      <c r="I114" s="13"/>
      <c r="J114" s="13"/>
      <c r="K114" s="13"/>
      <c r="L114" s="13"/>
      <c r="M114" s="13"/>
      <c r="N114" s="13"/>
      <c r="O114" s="13"/>
      <c r="P114" s="13"/>
      <c r="Q114" s="13"/>
    </row>
    <row r="115" spans="1:17" ht="13.5">
      <c r="A115" s="6"/>
      <c r="B115" s="6"/>
      <c r="C115" s="6"/>
      <c r="D115" s="1"/>
      <c r="E115" s="1"/>
      <c r="F115" s="8"/>
      <c r="G115" s="8"/>
      <c r="H115" s="13"/>
      <c r="I115" s="13"/>
      <c r="J115" s="13"/>
      <c r="K115" s="13"/>
      <c r="L115" s="13"/>
      <c r="M115" s="13"/>
      <c r="N115" s="13"/>
      <c r="O115" s="13"/>
      <c r="P115" s="13"/>
      <c r="Q115" s="13"/>
    </row>
    <row r="116" spans="1:18" s="7" customFormat="1" ht="14.25" thickBot="1">
      <c r="A116" s="6"/>
      <c r="B116" s="6"/>
      <c r="C116" s="6"/>
      <c r="D116" s="6"/>
      <c r="E116" s="6"/>
      <c r="F116" s="8"/>
      <c r="G116" s="8"/>
      <c r="H116" s="6"/>
      <c r="I116" s="1"/>
      <c r="J116" s="8"/>
      <c r="K116" s="8"/>
      <c r="L116" s="8"/>
      <c r="M116" s="8"/>
      <c r="N116" s="8"/>
      <c r="O116" s="8"/>
      <c r="P116" s="8"/>
      <c r="Q116" s="8"/>
      <c r="R116" s="8"/>
    </row>
    <row r="117" spans="1:18" ht="24" customHeight="1">
      <c r="A117" s="55" t="s">
        <v>16</v>
      </c>
      <c r="B117" s="56"/>
      <c r="C117" s="57"/>
      <c r="D117" s="57"/>
      <c r="E117" s="58"/>
      <c r="F117" s="63" t="s">
        <v>0</v>
      </c>
      <c r="G117" s="64"/>
      <c r="H117" s="64"/>
      <c r="I117" s="35">
        <f>IF(C118="","",IF(C118=0,W6/10,IF(C118&lt;3,W7/10,W8/10)))</f>
      </c>
      <c r="J117" s="38" t="s">
        <v>1</v>
      </c>
      <c r="K117" s="34"/>
      <c r="L117" s="32" t="s">
        <v>25</v>
      </c>
      <c r="M117" s="65" t="s">
        <v>2</v>
      </c>
      <c r="N117" s="66"/>
      <c r="O117" s="84">
        <f>IF(C118="","",K117*I117+K118*I118)</f>
      </c>
      <c r="P117" s="84"/>
      <c r="Q117" s="98" t="s">
        <v>9</v>
      </c>
      <c r="R117" s="13" t="s">
        <v>29</v>
      </c>
    </row>
    <row r="118" spans="1:18" ht="24" customHeight="1" thickBot="1">
      <c r="A118" s="59" t="s">
        <v>42</v>
      </c>
      <c r="B118" s="60"/>
      <c r="C118" s="61"/>
      <c r="D118" s="61"/>
      <c r="E118" s="62"/>
      <c r="F118" s="68" t="s">
        <v>3</v>
      </c>
      <c r="G118" s="69"/>
      <c r="H118" s="69"/>
      <c r="I118" s="37">
        <f>IF(C118="","",IF(C118=0,X6/30,IF(C118&lt;3,X7/30,X8/30)))</f>
      </c>
      <c r="J118" s="39" t="s">
        <v>1</v>
      </c>
      <c r="K118" s="36"/>
      <c r="L118" s="33" t="s">
        <v>25</v>
      </c>
      <c r="M118" s="67"/>
      <c r="N118" s="67"/>
      <c r="O118" s="85"/>
      <c r="P118" s="85"/>
      <c r="Q118" s="99"/>
      <c r="R118" s="25" t="s">
        <v>18</v>
      </c>
    </row>
    <row r="119" spans="1:17" ht="14.25" thickBot="1">
      <c r="A119" s="5"/>
      <c r="B119" s="6"/>
      <c r="C119" s="6"/>
      <c r="D119" s="6"/>
      <c r="E119" s="6"/>
      <c r="F119" s="6"/>
      <c r="G119" s="15"/>
      <c r="H119" s="3"/>
      <c r="I119" s="3"/>
      <c r="J119" s="1"/>
      <c r="K119" s="40">
        <f>IF(COUNT(K117,K118,SUM(D123:N123))&gt;0,IF(K117+K118=SUM(D123:N123),"","回数券の枚数が利用明細と合いません(↑)"),"")</f>
      </c>
      <c r="L119" s="13"/>
      <c r="M119" s="13"/>
      <c r="N119" s="13"/>
      <c r="O119" s="13"/>
      <c r="P119" s="13"/>
      <c r="Q119" s="13"/>
    </row>
    <row r="120" spans="1:17" ht="13.5">
      <c r="A120" s="79" t="s">
        <v>4</v>
      </c>
      <c r="B120" s="80"/>
      <c r="C120" s="80"/>
      <c r="D120" s="81" t="s">
        <v>51</v>
      </c>
      <c r="E120" s="81"/>
      <c r="F120" s="81" t="s">
        <v>52</v>
      </c>
      <c r="G120" s="81"/>
      <c r="H120" s="81" t="s">
        <v>53</v>
      </c>
      <c r="I120" s="81"/>
      <c r="J120" s="81" t="s">
        <v>54</v>
      </c>
      <c r="K120" s="81"/>
      <c r="L120" s="81" t="s">
        <v>55</v>
      </c>
      <c r="M120" s="81"/>
      <c r="N120" s="81" t="s">
        <v>56</v>
      </c>
      <c r="O120" s="81"/>
      <c r="P120" s="82" t="s">
        <v>23</v>
      </c>
      <c r="Q120" s="83"/>
    </row>
    <row r="121" spans="1:18" ht="24" customHeight="1">
      <c r="A121" s="70" t="s">
        <v>43</v>
      </c>
      <c r="B121" s="72" t="s">
        <v>5</v>
      </c>
      <c r="C121" s="22" t="s">
        <v>48</v>
      </c>
      <c r="D121" s="24"/>
      <c r="E121" s="17" t="s">
        <v>8</v>
      </c>
      <c r="F121" s="24"/>
      <c r="G121" s="17" t="s">
        <v>8</v>
      </c>
      <c r="H121" s="24"/>
      <c r="I121" s="17" t="s">
        <v>8</v>
      </c>
      <c r="J121" s="24"/>
      <c r="K121" s="17" t="s">
        <v>8</v>
      </c>
      <c r="L121" s="24"/>
      <c r="M121" s="17" t="s">
        <v>8</v>
      </c>
      <c r="N121" s="24"/>
      <c r="O121" s="17" t="s">
        <v>8</v>
      </c>
      <c r="P121" s="73"/>
      <c r="Q121" s="74"/>
      <c r="R121" s="5" t="s">
        <v>19</v>
      </c>
    </row>
    <row r="122" spans="1:17" ht="24" customHeight="1">
      <c r="A122" s="70"/>
      <c r="B122" s="72"/>
      <c r="C122" s="44" t="s">
        <v>49</v>
      </c>
      <c r="D122" s="24"/>
      <c r="E122" s="17" t="s">
        <v>8</v>
      </c>
      <c r="F122" s="24"/>
      <c r="G122" s="17" t="s">
        <v>8</v>
      </c>
      <c r="H122" s="24"/>
      <c r="I122" s="17" t="s">
        <v>8</v>
      </c>
      <c r="J122" s="24"/>
      <c r="K122" s="17" t="s">
        <v>8</v>
      </c>
      <c r="L122" s="24"/>
      <c r="M122" s="17" t="s">
        <v>8</v>
      </c>
      <c r="N122" s="24"/>
      <c r="O122" s="17" t="s">
        <v>8</v>
      </c>
      <c r="P122" s="73"/>
      <c r="Q122" s="74"/>
    </row>
    <row r="123" spans="1:17" ht="24" customHeight="1">
      <c r="A123" s="70"/>
      <c r="B123" s="75" t="s">
        <v>6</v>
      </c>
      <c r="C123" s="76"/>
      <c r="D123" s="24"/>
      <c r="E123" s="17" t="s">
        <v>8</v>
      </c>
      <c r="F123" s="24"/>
      <c r="G123" s="17" t="s">
        <v>8</v>
      </c>
      <c r="H123" s="24"/>
      <c r="I123" s="17" t="s">
        <v>8</v>
      </c>
      <c r="J123" s="24"/>
      <c r="K123" s="17" t="s">
        <v>8</v>
      </c>
      <c r="L123" s="24"/>
      <c r="M123" s="17" t="s">
        <v>8</v>
      </c>
      <c r="N123" s="24"/>
      <c r="O123" s="17" t="s">
        <v>8</v>
      </c>
      <c r="P123" s="73"/>
      <c r="Q123" s="74"/>
    </row>
    <row r="124" spans="1:17" ht="24" customHeight="1">
      <c r="A124" s="71"/>
      <c r="B124" s="77" t="s">
        <v>13</v>
      </c>
      <c r="C124" s="78"/>
      <c r="D124" s="19">
        <f>IF(C118="","",SUM(D121:D123))</f>
      </c>
      <c r="E124" s="18" t="s">
        <v>8</v>
      </c>
      <c r="F124" s="19">
        <f>IF(C118="","",SUM(F121:F123))</f>
      </c>
      <c r="G124" s="18" t="s">
        <v>8</v>
      </c>
      <c r="H124" s="19">
        <f>IF(C118="","",SUM(H121:H123))</f>
      </c>
      <c r="I124" s="18" t="s">
        <v>8</v>
      </c>
      <c r="J124" s="19">
        <f>IF(C118="","",SUM(J121:J123))</f>
      </c>
      <c r="K124" s="18" t="s">
        <v>8</v>
      </c>
      <c r="L124" s="19">
        <f>IF(C118="","",SUM(L121:L123))</f>
      </c>
      <c r="M124" s="18" t="s">
        <v>8</v>
      </c>
      <c r="N124" s="19">
        <f>IF(C118="","",SUM(N121:N123))</f>
      </c>
      <c r="O124" s="18" t="s">
        <v>8</v>
      </c>
      <c r="P124" s="21">
        <f>IF(C118="","",SUM(D124:O124))</f>
      </c>
      <c r="Q124" s="20" t="s">
        <v>8</v>
      </c>
    </row>
    <row r="125" spans="1:18" ht="24" customHeight="1" thickBot="1">
      <c r="A125" s="52" t="s">
        <v>7</v>
      </c>
      <c r="B125" s="53"/>
      <c r="C125" s="53"/>
      <c r="D125" s="41">
        <f>IF(C118="","",IF(C118=0,(U6*D121+V6*D122),IF(C118&lt;3,(U7*D121+V7*D122),(U8*D121+V8*D122))))</f>
      </c>
      <c r="E125" s="42" t="s">
        <v>10</v>
      </c>
      <c r="F125" s="41">
        <f>IF(C118="","",IF(C118=0,(S6*F121+T6*F122),IF(C118&lt;3,(S7*F121+T7*F122),(S8*F121+T8*F122))))</f>
      </c>
      <c r="G125" s="42" t="s">
        <v>10</v>
      </c>
      <c r="H125" s="41">
        <f>IF(C118="","",IF(C118=0,(S6*H121+T6*H122),IF(C118&lt;3,(S7*H121+T7*H122),(S8*H121+T8*H122))))</f>
      </c>
      <c r="I125" s="42" t="s">
        <v>10</v>
      </c>
      <c r="J125" s="41">
        <f>IF(C118="","",IF(C118=0,(S6*J121+T6*J122),IF(C118&lt;3,(S7*J121+T7*J122),(S8*J121+T8*J122))))</f>
      </c>
      <c r="K125" s="42" t="s">
        <v>10</v>
      </c>
      <c r="L125" s="41">
        <f>IF(C118="","",IF(C118=0,(S6*L121+T6*L122),IF(C118&lt;3,(S7*L121+T7*L122),(S8*L121+T8*L122))))</f>
      </c>
      <c r="M125" s="42" t="s">
        <v>10</v>
      </c>
      <c r="N125" s="41">
        <f>IF(C118="","",IF(C118=0,(S6*N121+T6*N122),IF(C118&lt;3,(S7*N121+T7*N122),(S8*N121+T8*N122))))</f>
      </c>
      <c r="O125" s="42" t="s">
        <v>10</v>
      </c>
      <c r="P125" s="30">
        <f>IF(C118="","",(SUM(D125:N125)))</f>
      </c>
      <c r="Q125" s="43" t="s">
        <v>10</v>
      </c>
      <c r="R125" s="13" t="s">
        <v>11</v>
      </c>
    </row>
    <row r="126" spans="1:17" ht="14.25" thickBot="1">
      <c r="A126" s="5"/>
      <c r="B126" s="9"/>
      <c r="C126" s="9"/>
      <c r="D126" s="6"/>
      <c r="E126" s="12"/>
      <c r="F126" s="12"/>
      <c r="G126" s="12"/>
      <c r="H126" s="12"/>
      <c r="I126" s="12"/>
      <c r="J126" s="11"/>
      <c r="K126" s="13"/>
      <c r="L126" s="13"/>
      <c r="M126" s="13"/>
      <c r="N126" s="13"/>
      <c r="O126" s="13"/>
      <c r="P126" s="13"/>
      <c r="Q126" s="13"/>
    </row>
    <row r="127" spans="1:17" ht="24" customHeight="1" thickBot="1">
      <c r="A127" s="8"/>
      <c r="B127" s="16" t="s">
        <v>21</v>
      </c>
      <c r="C127" s="92">
        <f>IF(C118="","",P125+O117-P124*300)</f>
      </c>
      <c r="D127" s="93"/>
      <c r="E127" s="31" t="s">
        <v>9</v>
      </c>
      <c r="F127" s="94" t="s">
        <v>47</v>
      </c>
      <c r="G127" s="95"/>
      <c r="H127" s="95"/>
      <c r="I127" s="95"/>
      <c r="J127" s="95"/>
      <c r="K127" s="95"/>
      <c r="L127" s="95"/>
      <c r="M127" s="95"/>
      <c r="N127" s="95"/>
      <c r="O127" s="95"/>
      <c r="P127" s="95"/>
      <c r="Q127" s="95"/>
    </row>
  </sheetData>
  <sheetProtection password="C620" sheet="1" objects="1" scenarios="1"/>
  <mergeCells count="225">
    <mergeCell ref="R4:X4"/>
    <mergeCell ref="F86:Q86"/>
    <mergeCell ref="C127:D127"/>
    <mergeCell ref="F127:Q127"/>
    <mergeCell ref="Q117:Q118"/>
    <mergeCell ref="F113:Q113"/>
    <mergeCell ref="P93:Q95"/>
    <mergeCell ref="Q103:Q104"/>
    <mergeCell ref="F99:Q99"/>
    <mergeCell ref="H92:I92"/>
    <mergeCell ref="A92:C92"/>
    <mergeCell ref="C22:E22"/>
    <mergeCell ref="C99:D99"/>
    <mergeCell ref="C113:D113"/>
    <mergeCell ref="D24:E24"/>
    <mergeCell ref="C72:D72"/>
    <mergeCell ref="A51:C51"/>
    <mergeCell ref="D51:E51"/>
    <mergeCell ref="A97:C97"/>
    <mergeCell ref="B83:C83"/>
    <mergeCell ref="C86:D86"/>
    <mergeCell ref="A56:C56"/>
    <mergeCell ref="L24:M24"/>
    <mergeCell ref="N24:O24"/>
    <mergeCell ref="A24:C24"/>
    <mergeCell ref="F24:G24"/>
    <mergeCell ref="J65:K65"/>
    <mergeCell ref="M76:N77"/>
    <mergeCell ref="O62:P63"/>
    <mergeCell ref="L46:M46"/>
    <mergeCell ref="P24:Q24"/>
    <mergeCell ref="P25:Q27"/>
    <mergeCell ref="J24:K24"/>
    <mergeCell ref="H24:I24"/>
    <mergeCell ref="P52:Q54"/>
    <mergeCell ref="B41:C41"/>
    <mergeCell ref="O48:P49"/>
    <mergeCell ref="A93:A96"/>
    <mergeCell ref="B93:B94"/>
    <mergeCell ref="B95:C95"/>
    <mergeCell ref="B96:C96"/>
    <mergeCell ref="D92:E92"/>
    <mergeCell ref="F92:G92"/>
    <mergeCell ref="A90:B90"/>
    <mergeCell ref="C90:E90"/>
    <mergeCell ref="F90:H90"/>
    <mergeCell ref="A89:B89"/>
    <mergeCell ref="C89:E89"/>
    <mergeCell ref="F89:H89"/>
    <mergeCell ref="L92:M92"/>
    <mergeCell ref="N92:O92"/>
    <mergeCell ref="P92:Q92"/>
    <mergeCell ref="O89:P90"/>
    <mergeCell ref="Q89:Q90"/>
    <mergeCell ref="P65:Q65"/>
    <mergeCell ref="O76:P77"/>
    <mergeCell ref="J92:K92"/>
    <mergeCell ref="A1:Q1"/>
    <mergeCell ref="N87:Q87"/>
    <mergeCell ref="F31:Q31"/>
    <mergeCell ref="C31:D31"/>
    <mergeCell ref="C14:D14"/>
    <mergeCell ref="A14:B14"/>
    <mergeCell ref="M62:N63"/>
    <mergeCell ref="H51:I51"/>
    <mergeCell ref="J51:K51"/>
    <mergeCell ref="L51:M51"/>
    <mergeCell ref="N51:O51"/>
    <mergeCell ref="F62:H62"/>
    <mergeCell ref="M89:N90"/>
    <mergeCell ref="A52:A55"/>
    <mergeCell ref="B52:B53"/>
    <mergeCell ref="L65:M65"/>
    <mergeCell ref="N65:O65"/>
    <mergeCell ref="A65:C65"/>
    <mergeCell ref="D65:E65"/>
    <mergeCell ref="F65:G65"/>
    <mergeCell ref="H65:I65"/>
    <mergeCell ref="A66:A69"/>
    <mergeCell ref="B66:B67"/>
    <mergeCell ref="P66:Q68"/>
    <mergeCell ref="B68:C68"/>
    <mergeCell ref="B69:C69"/>
    <mergeCell ref="C58:D58"/>
    <mergeCell ref="F58:Q58"/>
    <mergeCell ref="A70:C70"/>
    <mergeCell ref="F51:G51"/>
    <mergeCell ref="A63:B63"/>
    <mergeCell ref="C63:E63"/>
    <mergeCell ref="F63:H63"/>
    <mergeCell ref="B54:C54"/>
    <mergeCell ref="B55:C55"/>
    <mergeCell ref="C62:E62"/>
    <mergeCell ref="A76:B76"/>
    <mergeCell ref="C76:E76"/>
    <mergeCell ref="A77:B77"/>
    <mergeCell ref="C77:E77"/>
    <mergeCell ref="A3:Q3"/>
    <mergeCell ref="P38:Q38"/>
    <mergeCell ref="P39:Q41"/>
    <mergeCell ref="Q21:Q22"/>
    <mergeCell ref="Q35:Q36"/>
    <mergeCell ref="A25:A28"/>
    <mergeCell ref="B25:B26"/>
    <mergeCell ref="B27:C27"/>
    <mergeCell ref="B28:C28"/>
    <mergeCell ref="A29:C29"/>
    <mergeCell ref="M21:N22"/>
    <mergeCell ref="O21:P22"/>
    <mergeCell ref="A84:C84"/>
    <mergeCell ref="A6:Q6"/>
    <mergeCell ref="Q48:Q49"/>
    <mergeCell ref="A62:B62"/>
    <mergeCell ref="A80:A83"/>
    <mergeCell ref="B80:B81"/>
    <mergeCell ref="P80:Q82"/>
    <mergeCell ref="B82:C82"/>
    <mergeCell ref="H9:J9"/>
    <mergeCell ref="A21:B21"/>
    <mergeCell ref="A22:B22"/>
    <mergeCell ref="F21:H21"/>
    <mergeCell ref="F22:H22"/>
    <mergeCell ref="B11:C11"/>
    <mergeCell ref="F12:G12"/>
    <mergeCell ref="A15:B15"/>
    <mergeCell ref="A16:B16"/>
    <mergeCell ref="C21:E21"/>
    <mergeCell ref="F38:G38"/>
    <mergeCell ref="H38:I38"/>
    <mergeCell ref="J38:K38"/>
    <mergeCell ref="B42:C42"/>
    <mergeCell ref="A43:C43"/>
    <mergeCell ref="C45:D45"/>
    <mergeCell ref="F45:Q45"/>
    <mergeCell ref="A79:C79"/>
    <mergeCell ref="D79:E79"/>
    <mergeCell ref="F79:G79"/>
    <mergeCell ref="H79:I79"/>
    <mergeCell ref="J79:K79"/>
    <mergeCell ref="P79:Q79"/>
    <mergeCell ref="F77:H77"/>
    <mergeCell ref="F35:H35"/>
    <mergeCell ref="M35:N36"/>
    <mergeCell ref="O35:P36"/>
    <mergeCell ref="F36:H36"/>
    <mergeCell ref="L38:M38"/>
    <mergeCell ref="N38:O38"/>
    <mergeCell ref="L79:M79"/>
    <mergeCell ref="N79:O79"/>
    <mergeCell ref="N46:Q46"/>
    <mergeCell ref="Q62:Q63"/>
    <mergeCell ref="Q76:Q77"/>
    <mergeCell ref="P51:Q51"/>
    <mergeCell ref="F72:Q72"/>
    <mergeCell ref="F76:H76"/>
    <mergeCell ref="F103:H103"/>
    <mergeCell ref="M103:N104"/>
    <mergeCell ref="O103:P104"/>
    <mergeCell ref="F104:H104"/>
    <mergeCell ref="A103:B103"/>
    <mergeCell ref="C103:E103"/>
    <mergeCell ref="A104:B104"/>
    <mergeCell ref="C104:E104"/>
    <mergeCell ref="J106:K106"/>
    <mergeCell ref="L106:M106"/>
    <mergeCell ref="N106:O106"/>
    <mergeCell ref="P106:Q106"/>
    <mergeCell ref="A106:C106"/>
    <mergeCell ref="D106:E106"/>
    <mergeCell ref="F106:G106"/>
    <mergeCell ref="H106:I106"/>
    <mergeCell ref="B107:B108"/>
    <mergeCell ref="P107:Q109"/>
    <mergeCell ref="B109:C109"/>
    <mergeCell ref="B110:C110"/>
    <mergeCell ref="A111:C111"/>
    <mergeCell ref="A35:B35"/>
    <mergeCell ref="C35:E35"/>
    <mergeCell ref="A36:B36"/>
    <mergeCell ref="C36:E36"/>
    <mergeCell ref="A38:C38"/>
    <mergeCell ref="D38:E38"/>
    <mergeCell ref="A39:A42"/>
    <mergeCell ref="B39:B40"/>
    <mergeCell ref="A107:A110"/>
    <mergeCell ref="B8:C8"/>
    <mergeCell ref="B9:C9"/>
    <mergeCell ref="K9:Q9"/>
    <mergeCell ref="K12:L12"/>
    <mergeCell ref="M12:Q12"/>
    <mergeCell ref="D8:F8"/>
    <mergeCell ref="D9:G9"/>
    <mergeCell ref="D11:F11"/>
    <mergeCell ref="H11:J11"/>
    <mergeCell ref="H12:J12"/>
    <mergeCell ref="F117:H117"/>
    <mergeCell ref="M117:N118"/>
    <mergeCell ref="O117:P118"/>
    <mergeCell ref="F118:H118"/>
    <mergeCell ref="A117:B117"/>
    <mergeCell ref="C117:E117"/>
    <mergeCell ref="A118:B118"/>
    <mergeCell ref="C118:E118"/>
    <mergeCell ref="J120:K120"/>
    <mergeCell ref="L120:M120"/>
    <mergeCell ref="N120:O120"/>
    <mergeCell ref="P120:Q120"/>
    <mergeCell ref="A120:C120"/>
    <mergeCell ref="D120:E120"/>
    <mergeCell ref="F120:G120"/>
    <mergeCell ref="H120:I120"/>
    <mergeCell ref="B121:B122"/>
    <mergeCell ref="P121:Q123"/>
    <mergeCell ref="B123:C123"/>
    <mergeCell ref="B124:C124"/>
    <mergeCell ref="A125:C125"/>
    <mergeCell ref="L87:M87"/>
    <mergeCell ref="A48:B48"/>
    <mergeCell ref="C48:E48"/>
    <mergeCell ref="A49:B49"/>
    <mergeCell ref="C49:E49"/>
    <mergeCell ref="F48:H48"/>
    <mergeCell ref="M48:N49"/>
    <mergeCell ref="F49:H49"/>
    <mergeCell ref="A121:A124"/>
  </mergeCells>
  <printOptions/>
  <pageMargins left="0.7874015748031497" right="0.7874015748031497" top="0.984251968503937" bottom="0.984251968503937" header="0.5118110236220472" footer="0.5118110236220472"/>
  <pageSetup fitToHeight="0" fitToWidth="1" orientation="portrait" paperSize="9" scale="76" r:id="rId1"/>
  <rowBreaks count="2" manualBreakCount="2">
    <brk id="45" max="16" man="1"/>
    <brk id="8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Haruko Sekiguchi</cp:lastModifiedBy>
  <cp:lastPrinted>2010-01-18T02:50:02Z</cp:lastPrinted>
  <dcterms:created xsi:type="dcterms:W3CDTF">2005-12-31T02:48:19Z</dcterms:created>
  <dcterms:modified xsi:type="dcterms:W3CDTF">2010-01-18T04:29:46Z</dcterms:modified>
  <cp:category/>
  <cp:version/>
  <cp:contentType/>
  <cp:contentStatus/>
</cp:coreProperties>
</file>