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480" windowHeight="11640" tabRatio="500" activeTab="0"/>
  </bookViews>
  <sheets>
    <sheet name="申請書" sheetId="1" r:id="rId1"/>
  </sheets>
  <definedNames>
    <definedName name="_xlnm.Print_Area" localSheetId="0">'申請書'!$A$1:$Q$126</definedName>
  </definedNames>
  <calcPr fullCalcOnLoad="1"/>
</workbook>
</file>

<file path=xl/sharedStrings.xml><?xml version="1.0" encoding="utf-8"?>
<sst xmlns="http://schemas.openxmlformats.org/spreadsheetml/2006/main" count="542" uniqueCount="58">
  <si>
    <t>回数券利用（10枚綴：</t>
  </si>
  <si>
    <t>円/枚）</t>
  </si>
  <si>
    <t>回数券利用
合計額</t>
  </si>
  <si>
    <t>回数券利用（30枚綴：</t>
  </si>
  <si>
    <t>利用明細</t>
  </si>
  <si>
    <t>現金払</t>
  </si>
  <si>
    <t>回数券払</t>
  </si>
  <si>
    <t>現金払金額</t>
  </si>
  <si>
    <t>時間</t>
  </si>
  <si>
    <t>円</t>
  </si>
  <si>
    <t>　円</t>
  </si>
  <si>
    <t>←小計・合計・補助金は保育児童 年齢に対応して自動表示される</t>
  </si>
  <si>
    <t>補助金払込先：</t>
  </si>
  <si>
    <t>小計</t>
  </si>
  <si>
    <t>※保育児童が２人以下の場合は１ページ目のみ、５人以下の場合は２ページ目までプリントして下さい</t>
  </si>
  <si>
    <t>※保育児童が８人より多い場合は，保育室幹事へ連絡して下さい．</t>
  </si>
  <si>
    <t>保育児童 氏名：</t>
  </si>
  <si>
    <t>記</t>
  </si>
  <si>
    <t>←年齢・回数券利用枚数は独立のセルに数字のみで入力すること</t>
  </si>
  <si>
    <t>←エクセル上で作業する場合は，現金・回数券の利用時間のみ入力する．</t>
  </si>
  <si>
    <r>
      <t>　　</t>
    </r>
    <r>
      <rPr>
        <sz val="11"/>
        <color indexed="10"/>
        <rFont val="ＭＳ ゴシック"/>
        <family val="3"/>
      </rPr>
      <t>補助対象時間は、公式プログラムの開始３０分前から終了（ポスターセッション終了）３０分後までです。</t>
    </r>
  </si>
  <si>
    <t>補助金：</t>
  </si>
  <si>
    <t>申請者：</t>
  </si>
  <si>
    <t>合計</t>
  </si>
  <si>
    <t>申請書枚数：</t>
  </si>
  <si>
    <t>枚</t>
  </si>
  <si>
    <t xml:space="preserve"> 学会期間中、下記のように保育ルームを利用しましたので、補助金を下記払込先にお振り込みいただきますようお願い申し上げます。</t>
  </si>
  <si>
    <t>普通／当座</t>
  </si>
  <si>
    <t>　別途，申請書のフォーマットを送ります．</t>
  </si>
  <si>
    <t>←保育児童一人ずつ表を作成する</t>
  </si>
  <si>
    <t>←エクセル上で作業する場合は自動表示されるので，入力しなくても良い</t>
  </si>
  <si>
    <t>注：保育ルームより受け取った利用明細票を添付すること。（コピー可）</t>
  </si>
  <si>
    <t>印</t>
  </si>
  <si>
    <t>銀行</t>
  </si>
  <si>
    <t>支店</t>
  </si>
  <si>
    <t>申請者　氏名：</t>
  </si>
  <si>
    <t>補助金金額：</t>
  </si>
  <si>
    <t>口座番号：</t>
  </si>
  <si>
    <t>口座名義：</t>
  </si>
  <si>
    <t>←普通／当座：どちらかに○をつけるか，消去する</t>
  </si>
  <si>
    <t>個人情報登録ID番号：</t>
  </si>
  <si>
    <t>関連学会名：</t>
  </si>
  <si>
    <t>保育児童 年齢：</t>
  </si>
  <si>
    <t>利用時間</t>
  </si>
  <si>
    <t>人</t>
  </si>
  <si>
    <t>保育児童数：</t>
  </si>
  <si>
    <t>日本地球惑星科学連合2009年大会　保育ルーム　補助金申請書</t>
  </si>
  <si>
    <t>１６日（土）</t>
  </si>
  <si>
    <t>１７日（日）</t>
  </si>
  <si>
    <t>１８日（月）</t>
  </si>
  <si>
    <t>１９日（火）</t>
  </si>
  <si>
    <t>２０日（水）</t>
  </si>
  <si>
    <t>２１日（木）</t>
  </si>
  <si>
    <t>１８日（月）</t>
  </si>
  <si>
    <t>＝ 回数券利用の合計額 ＋ 現金払の合計額 － ¥300(自己負担分)×トータルの利用時間</t>
  </si>
  <si>
    <t>＝ 回数券利用の合計額 ＋ 現金払の合計額 － ¥300(自己負担分)×トータルの利用時間</t>
  </si>
  <si>
    <t>9:00〜18:00</t>
  </si>
  <si>
    <t>8:00～9:00
18:00〜20:00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</si>
</sst>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
    <numFmt numFmtId="177" formatCode="0&quot; 時間&quot;"/>
    <numFmt numFmtId="178" formatCode="0\ &quot;枚&quot;"/>
    <numFmt numFmtId="179" formatCode="#,##0_);[Red]\(#,##0\)"/>
    <numFmt numFmtId="180" formatCode="0.0"/>
    <numFmt numFmtId="181" formatCode="0.000000"/>
    <numFmt numFmtId="182" formatCode="0.00000"/>
    <numFmt numFmtId="183" formatCode="0.0000"/>
    <numFmt numFmtId="184" formatCode="0.000"/>
    <numFmt numFmtId="185" formatCode="#,##0.0;[Red]\-#,##0.0"/>
    <numFmt numFmtId="186" formatCode="&quot;\&quot;#,##0.0;&quot;\&quot;\-#,##0.0"/>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b/>
      <sz val="11"/>
      <name val="ＭＳ ゴシック"/>
      <family val="3"/>
    </font>
    <font>
      <sz val="11"/>
      <color indexed="51"/>
      <name val="ＭＳ ゴシック"/>
      <family val="3"/>
    </font>
    <font>
      <b/>
      <u val="single"/>
      <sz val="14"/>
      <name val="ＭＳ ゴシック"/>
      <family val="3"/>
    </font>
    <font>
      <sz val="11"/>
      <color indexed="10"/>
      <name val="ＭＳ ゴシック"/>
      <family val="3"/>
    </font>
    <font>
      <b/>
      <sz val="11"/>
      <color indexed="10"/>
      <name val="ＭＳ ゴシック"/>
      <family val="3"/>
    </font>
    <font>
      <sz val="10"/>
      <name val="ＭＳ ゴシック"/>
      <family val="3"/>
    </font>
    <font>
      <sz val="10"/>
      <name val="ＭＳ Ｐゴシック"/>
      <family val="3"/>
    </font>
    <font>
      <sz val="9"/>
      <name val="ＭＳ ゴシック"/>
      <family val="3"/>
    </font>
  </fonts>
  <fills count="2">
    <fill>
      <patternFill/>
    </fill>
    <fill>
      <patternFill patternType="gray125"/>
    </fill>
  </fills>
  <borders count="45">
    <border>
      <left/>
      <right/>
      <top/>
      <bottom/>
      <diagonal/>
    </border>
    <border>
      <left style="medium"/>
      <right>
        <color indexed="63"/>
      </right>
      <top style="medium"/>
      <bottom style="medium"/>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style="hair"/>
      <bottom style="thin"/>
    </border>
    <border>
      <left style="hair"/>
      <right style="thin"/>
      <top style="hair"/>
      <bottom style="hair"/>
    </border>
    <border>
      <left style="thin"/>
      <right>
        <color indexed="63"/>
      </right>
      <top style="hair"/>
      <bottom style="hair"/>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medium"/>
      <right style="hair"/>
      <top style="hair"/>
      <bottom style="hair"/>
    </border>
    <border>
      <left style="medium"/>
      <right style="hair"/>
      <top style="hair"/>
      <bottom style="thin"/>
    </border>
    <border>
      <left style="hair"/>
      <right style="hair"/>
      <top style="hair"/>
      <bottom style="hair"/>
    </border>
    <border>
      <left>
        <color indexed="63"/>
      </left>
      <right>
        <color indexed="63"/>
      </right>
      <top style="hair"/>
      <bottom style="hair"/>
    </border>
    <border>
      <left>
        <color indexed="63"/>
      </left>
      <right style="medium"/>
      <top style="hair"/>
      <bottom style="hair"/>
    </border>
    <border>
      <left style="hair"/>
      <right style="hair"/>
      <top style="hair"/>
      <bottom style="thin"/>
    </border>
    <border>
      <left style="hair"/>
      <right style="thin"/>
      <top style="hair"/>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hair"/>
    </border>
    <border>
      <left>
        <color indexed="63"/>
      </left>
      <right style="thin"/>
      <top style="medium"/>
      <bottom style="hair"/>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00">
    <xf numFmtId="0" fontId="0" fillId="0" borderId="0" xfId="0" applyAlignment="1">
      <alignment/>
    </xf>
    <xf numFmtId="5" fontId="7" fillId="0" borderId="0" xfId="0" applyNumberFormat="1" applyFont="1" applyFill="1" applyBorder="1" applyAlignment="1" applyProtection="1">
      <alignment horizontal="center"/>
      <protection hidden="1"/>
    </xf>
    <xf numFmtId="0" fontId="7" fillId="0" borderId="0" xfId="0" applyFont="1" applyFill="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left"/>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protection locked="0"/>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center" vertical="center"/>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right"/>
      <protection hidden="1"/>
    </xf>
    <xf numFmtId="0" fontId="7" fillId="0" borderId="1" xfId="0"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center" vertical="center"/>
      <protection hidden="1"/>
    </xf>
    <xf numFmtId="0" fontId="7" fillId="0" borderId="3" xfId="0" applyNumberFormat="1" applyFont="1" applyFill="1" applyBorder="1" applyAlignment="1" applyProtection="1">
      <alignment horizontal="center" vertical="center"/>
      <protection hidden="1"/>
    </xf>
    <xf numFmtId="0" fontId="7" fillId="0" borderId="4" xfId="0" applyNumberFormat="1" applyFont="1" applyFill="1" applyBorder="1" applyAlignment="1" applyProtection="1">
      <alignment horizontal="center" vertical="center"/>
      <protection hidden="1"/>
    </xf>
    <xf numFmtId="0" fontId="7" fillId="0" borderId="5" xfId="0" applyNumberFormat="1" applyFont="1" applyFill="1" applyBorder="1" applyAlignment="1" applyProtection="1">
      <alignment horizontal="center" vertical="center"/>
      <protection hidden="1"/>
    </xf>
    <xf numFmtId="0" fontId="7" fillId="0" borderId="6" xfId="0" applyNumberFormat="1"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wrapText="1"/>
      <protection hidden="1"/>
    </xf>
    <xf numFmtId="0" fontId="7" fillId="0" borderId="0" xfId="0" applyFont="1" applyFill="1" applyAlignment="1" applyProtection="1">
      <alignment/>
      <protection locked="0"/>
    </xf>
    <xf numFmtId="0" fontId="7" fillId="0" borderId="8" xfId="0" applyNumberFormat="1" applyFont="1" applyFill="1" applyBorder="1" applyAlignment="1" applyProtection="1">
      <alignment horizontal="center" vertical="center"/>
      <protection locked="0"/>
    </xf>
    <xf numFmtId="0" fontId="9" fillId="0" borderId="0" xfId="0" applyFont="1" applyFill="1" applyAlignment="1" applyProtection="1">
      <alignment/>
      <protection hidden="1"/>
    </xf>
    <xf numFmtId="0" fontId="9" fillId="0" borderId="0" xfId="0" applyFont="1" applyFill="1" applyAlignment="1" applyProtection="1">
      <alignment horizontal="left" vertical="top"/>
      <protection hidden="1"/>
    </xf>
    <xf numFmtId="49" fontId="7" fillId="0" borderId="0" xfId="0" applyNumberFormat="1" applyFont="1" applyFill="1" applyBorder="1" applyAlignment="1" applyProtection="1">
      <alignment horizontal="center" vertical="center"/>
      <protection hidden="1"/>
    </xf>
    <xf numFmtId="0" fontId="8" fillId="0" borderId="0" xfId="0" applyFont="1" applyFill="1" applyAlignment="1" applyProtection="1">
      <alignment/>
      <protection hidden="1"/>
    </xf>
    <xf numFmtId="0" fontId="8" fillId="0" borderId="0" xfId="0" applyFont="1" applyFill="1" applyAlignment="1" applyProtection="1">
      <alignment horizontal="left"/>
      <protection hidden="1"/>
    </xf>
    <xf numFmtId="38" fontId="7" fillId="0" borderId="9" xfId="17"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hidden="1"/>
    </xf>
    <xf numFmtId="0" fontId="7" fillId="0" borderId="13"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38" fontId="7" fillId="0" borderId="15" xfId="17" applyFont="1" applyFill="1" applyBorder="1" applyAlignment="1" applyProtection="1">
      <alignment horizontal="center" vertical="center"/>
      <protection hidden="1"/>
    </xf>
    <xf numFmtId="38" fontId="7" fillId="0" borderId="16" xfId="17" applyFont="1" applyFill="1" applyBorder="1" applyAlignment="1" applyProtection="1">
      <alignment horizontal="center" vertical="center"/>
      <protection hidden="1"/>
    </xf>
    <xf numFmtId="5" fontId="7" fillId="0" borderId="17" xfId="0" applyNumberFormat="1"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protection hidden="1"/>
    </xf>
    <xf numFmtId="0" fontId="7" fillId="0" borderId="21"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horizontal="right" vertical="center"/>
      <protection hidden="1"/>
    </xf>
    <xf numFmtId="0" fontId="7" fillId="0" borderId="13" xfId="0" applyFont="1" applyFill="1" applyBorder="1" applyAlignment="1" applyProtection="1">
      <alignment horizontal="right" vertical="center"/>
      <protection hidden="1"/>
    </xf>
    <xf numFmtId="0" fontId="7" fillId="0" borderId="22" xfId="0" applyFont="1" applyFill="1" applyBorder="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7" fillId="0" borderId="26" xfId="0" applyFont="1" applyFill="1" applyBorder="1" applyAlignment="1" applyProtection="1">
      <alignment horizontal="right" vertical="center"/>
      <protection hidden="1"/>
    </xf>
    <xf numFmtId="0" fontId="7" fillId="0" borderId="14" xfId="0" applyFont="1" applyFill="1" applyBorder="1" applyAlignment="1" applyProtection="1">
      <alignment horizontal="right" vertical="center"/>
      <protection hidden="1"/>
    </xf>
    <xf numFmtId="0" fontId="7" fillId="0" borderId="27" xfId="0" applyFont="1" applyFill="1" applyBorder="1" applyAlignment="1" applyProtection="1">
      <alignment horizontal="center" vertical="center" wrapText="1"/>
      <protection hidden="1"/>
    </xf>
    <xf numFmtId="0" fontId="0" fillId="0" borderId="28" xfId="0" applyBorder="1" applyAlignment="1" applyProtection="1">
      <alignment/>
      <protection hidden="1"/>
    </xf>
    <xf numFmtId="0" fontId="7" fillId="0" borderId="29" xfId="0" applyFont="1" applyFill="1" applyBorder="1" applyAlignment="1" applyProtection="1">
      <alignment horizontal="center" vertical="center" wrapText="1"/>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0" borderId="34" xfId="0" applyFont="1" applyFill="1" applyBorder="1" applyAlignment="1" applyProtection="1">
      <alignment horizontal="center"/>
      <protection hidden="1"/>
    </xf>
    <xf numFmtId="0" fontId="7" fillId="0" borderId="35" xfId="0" applyFont="1" applyFill="1" applyBorder="1" applyAlignment="1" applyProtection="1">
      <alignment horizontal="center"/>
      <protection hidden="1"/>
    </xf>
    <xf numFmtId="5" fontId="7" fillId="0" borderId="35" xfId="0" applyNumberFormat="1" applyFont="1" applyFill="1" applyBorder="1" applyAlignment="1" applyProtection="1">
      <alignment horizontal="center"/>
      <protection hidden="1"/>
    </xf>
    <xf numFmtId="0" fontId="7" fillId="0" borderId="36" xfId="0" applyFont="1" applyFill="1" applyBorder="1" applyAlignment="1" applyProtection="1">
      <alignment horizontal="center"/>
      <protection hidden="1"/>
    </xf>
    <xf numFmtId="0" fontId="7" fillId="0" borderId="37" xfId="0" applyFont="1" applyFill="1" applyBorder="1" applyAlignment="1" applyProtection="1">
      <alignment horizontal="center"/>
      <protection hidden="1"/>
    </xf>
    <xf numFmtId="38" fontId="7" fillId="0" borderId="38" xfId="17" applyNumberFormat="1" applyFont="1" applyFill="1" applyBorder="1" applyAlignment="1" applyProtection="1">
      <alignment horizontal="center" vertical="center"/>
      <protection hidden="1"/>
    </xf>
    <xf numFmtId="38" fontId="0" fillId="0" borderId="9" xfId="0" applyNumberFormat="1" applyBorder="1" applyAlignment="1" applyProtection="1">
      <alignment/>
      <protection hidden="1"/>
    </xf>
    <xf numFmtId="0" fontId="7" fillId="0" borderId="0" xfId="0" applyFont="1" applyFill="1" applyBorder="1" applyAlignment="1" applyProtection="1">
      <alignment horizontal="right" vertical="center"/>
      <protection hidden="1"/>
    </xf>
    <xf numFmtId="0" fontId="7" fillId="0" borderId="0" xfId="0" applyFont="1" applyFill="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5" fontId="7" fillId="0" borderId="39" xfId="0" applyNumberFormat="1" applyFont="1" applyFill="1" applyBorder="1" applyAlignment="1" applyProtection="1">
      <alignment horizontal="center"/>
      <protection hidden="1"/>
    </xf>
    <xf numFmtId="0" fontId="0" fillId="0" borderId="40" xfId="0" applyBorder="1" applyAlignment="1">
      <alignment/>
    </xf>
    <xf numFmtId="38" fontId="7" fillId="0" borderId="41" xfId="17" applyFont="1" applyFill="1" applyBorder="1" applyAlignment="1" applyProtection="1">
      <alignment horizontal="center" vertical="center"/>
      <protection hidden="1"/>
    </xf>
    <xf numFmtId="38" fontId="7" fillId="0" borderId="42" xfId="17" applyFont="1" applyFill="1" applyBorder="1" applyAlignment="1" applyProtection="1">
      <alignment horizontal="center" vertical="center"/>
      <protection hidden="1"/>
    </xf>
    <xf numFmtId="5" fontId="13" fillId="0" borderId="43" xfId="0" applyNumberFormat="1" applyFont="1" applyFill="1" applyBorder="1" applyAlignment="1" applyProtection="1" quotePrefix="1">
      <alignment horizontal="left" vertical="center"/>
      <protection hidden="1"/>
    </xf>
    <xf numFmtId="5" fontId="13" fillId="0" borderId="0" xfId="0" applyNumberFormat="1" applyFont="1" applyFill="1" applyBorder="1" applyAlignment="1" applyProtection="1" quotePrefix="1">
      <alignment horizontal="left" vertic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center"/>
      <protection hidden="1"/>
    </xf>
    <xf numFmtId="0" fontId="7" fillId="0" borderId="44" xfId="0" applyFont="1" applyFill="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protection hidden="1"/>
    </xf>
    <xf numFmtId="0" fontId="14" fillId="0" borderId="0" xfId="0" applyFont="1" applyAlignment="1">
      <alignment/>
    </xf>
    <xf numFmtId="38" fontId="7" fillId="0" borderId="0" xfId="17"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15" fillId="0" borderId="7" xfId="0" applyFont="1" applyFill="1" applyBorder="1" applyAlignment="1" applyProtection="1">
      <alignment horizontal="center" vertical="center" wrapText="1"/>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6"/>
  <sheetViews>
    <sheetView tabSelected="1" view="pageBreakPreview" zoomScale="75" zoomScaleSheetLayoutView="75" workbookViewId="0" topLeftCell="A1">
      <selection activeCell="D24" sqref="D24"/>
    </sheetView>
  </sheetViews>
  <sheetFormatPr defaultColWidth="9.00390625" defaultRowHeight="13.5"/>
  <cols>
    <col min="1" max="1" width="3.50390625" style="23" customWidth="1"/>
    <col min="2" max="3" width="11.375" style="23" customWidth="1"/>
    <col min="4" max="4" width="7.375" style="23" customWidth="1"/>
    <col min="5" max="5" width="5.625" style="23" customWidth="1"/>
    <col min="6" max="6" width="7.375" style="23" customWidth="1"/>
    <col min="7" max="7" width="5.50390625" style="23" customWidth="1"/>
    <col min="8" max="8" width="7.375" style="23" customWidth="1"/>
    <col min="9" max="9" width="4.50390625" style="23" customWidth="1"/>
    <col min="10" max="10" width="7.375" style="23" customWidth="1"/>
    <col min="11" max="11" width="5.625" style="23" customWidth="1"/>
    <col min="12" max="12" width="7.375" style="23" customWidth="1"/>
    <col min="13" max="13" width="4.50390625" style="23" customWidth="1"/>
    <col min="14" max="14" width="7.375" style="23" customWidth="1"/>
    <col min="15" max="15" width="4.50390625" style="23" customWidth="1"/>
    <col min="16" max="16" width="7.375" style="23" customWidth="1"/>
    <col min="17" max="17" width="4.50390625" style="23" customWidth="1"/>
    <col min="18" max="18" width="12.875" style="13" customWidth="1"/>
    <col min="19" max="16384" width="12.875" style="23" customWidth="1"/>
  </cols>
  <sheetData>
    <row r="1" spans="1:18" ht="27.75" customHeight="1">
      <c r="A1" s="95" t="s">
        <v>46</v>
      </c>
      <c r="B1" s="95"/>
      <c r="C1" s="95"/>
      <c r="D1" s="95"/>
      <c r="E1" s="95"/>
      <c r="F1" s="95"/>
      <c r="G1" s="95"/>
      <c r="H1" s="95"/>
      <c r="I1" s="95"/>
      <c r="J1" s="95"/>
      <c r="K1" s="95"/>
      <c r="L1" s="95"/>
      <c r="M1" s="95"/>
      <c r="N1" s="95"/>
      <c r="O1" s="95"/>
      <c r="P1" s="95"/>
      <c r="Q1" s="95"/>
      <c r="R1" s="25" t="s">
        <v>14</v>
      </c>
    </row>
    <row r="2" spans="1:18" ht="16.5" customHeight="1">
      <c r="A2" s="13"/>
      <c r="B2" s="13"/>
      <c r="C2" s="5"/>
      <c r="D2" s="5"/>
      <c r="E2" s="5"/>
      <c r="F2" s="5"/>
      <c r="G2" s="5"/>
      <c r="H2" s="5"/>
      <c r="I2" s="5"/>
      <c r="J2" s="5"/>
      <c r="K2" s="13"/>
      <c r="L2" s="13"/>
      <c r="M2" s="13"/>
      <c r="N2" s="13"/>
      <c r="O2" s="13"/>
      <c r="P2" s="13"/>
      <c r="Q2" s="13"/>
      <c r="R2" s="25" t="s">
        <v>15</v>
      </c>
    </row>
    <row r="3" spans="1:18" ht="28.5" customHeight="1">
      <c r="A3" s="94" t="s">
        <v>26</v>
      </c>
      <c r="B3" s="94"/>
      <c r="C3" s="94"/>
      <c r="D3" s="94"/>
      <c r="E3" s="94"/>
      <c r="F3" s="94"/>
      <c r="G3" s="94"/>
      <c r="H3" s="94"/>
      <c r="I3" s="94"/>
      <c r="J3" s="94"/>
      <c r="K3" s="94"/>
      <c r="L3" s="94"/>
      <c r="M3" s="94"/>
      <c r="N3" s="94"/>
      <c r="O3" s="94"/>
      <c r="P3" s="94"/>
      <c r="Q3" s="94"/>
      <c r="R3" s="26" t="s">
        <v>28</v>
      </c>
    </row>
    <row r="4" spans="1:17" ht="16.5" customHeight="1">
      <c r="A4" s="13"/>
      <c r="B4" s="13"/>
      <c r="C4" s="13"/>
      <c r="D4" s="13"/>
      <c r="E4" s="13"/>
      <c r="F4" s="13"/>
      <c r="G4" s="13"/>
      <c r="H4" s="13"/>
      <c r="I4" s="13"/>
      <c r="J4" s="13"/>
      <c r="K4" s="13"/>
      <c r="L4" s="13"/>
      <c r="M4" s="13"/>
      <c r="N4" s="13"/>
      <c r="O4" s="13"/>
      <c r="P4" s="13"/>
      <c r="Q4" s="13"/>
    </row>
    <row r="5" spans="1:17" ht="16.5" customHeight="1">
      <c r="A5" s="91" t="s">
        <v>17</v>
      </c>
      <c r="B5" s="91"/>
      <c r="C5" s="91"/>
      <c r="D5" s="91"/>
      <c r="E5" s="91"/>
      <c r="F5" s="91"/>
      <c r="G5" s="91"/>
      <c r="H5" s="91"/>
      <c r="I5" s="91"/>
      <c r="J5" s="91"/>
      <c r="K5" s="91"/>
      <c r="L5" s="91"/>
      <c r="M5" s="91"/>
      <c r="N5" s="91"/>
      <c r="O5" s="91"/>
      <c r="P5" s="91"/>
      <c r="Q5" s="91"/>
    </row>
    <row r="6" spans="1:17" ht="16.5" customHeight="1">
      <c r="A6" s="13"/>
      <c r="B6" s="13"/>
      <c r="C6" s="13"/>
      <c r="D6" s="13"/>
      <c r="E6" s="13"/>
      <c r="F6" s="13"/>
      <c r="G6" s="13"/>
      <c r="H6" s="13"/>
      <c r="I6" s="13"/>
      <c r="J6" s="13"/>
      <c r="K6" s="13"/>
      <c r="L6" s="13"/>
      <c r="M6" s="13"/>
      <c r="N6" s="13"/>
      <c r="O6" s="13"/>
      <c r="P6" s="13"/>
      <c r="Q6" s="13"/>
    </row>
    <row r="7" spans="1:17" ht="13.5">
      <c r="A7" s="13"/>
      <c r="B7" s="78" t="s">
        <v>35</v>
      </c>
      <c r="C7" s="78"/>
      <c r="D7" s="80"/>
      <c r="E7" s="80"/>
      <c r="F7" s="80"/>
      <c r="G7" s="14" t="s">
        <v>32</v>
      </c>
      <c r="H7" s="6"/>
      <c r="I7" s="13"/>
      <c r="J7" s="13"/>
      <c r="K7" s="13"/>
      <c r="L7" s="13"/>
      <c r="M7" s="13"/>
      <c r="N7" s="13"/>
      <c r="O7" s="13"/>
      <c r="P7" s="13"/>
      <c r="Q7" s="13"/>
    </row>
    <row r="8" spans="1:17" ht="13.5">
      <c r="A8" s="13"/>
      <c r="B8" s="78" t="s">
        <v>40</v>
      </c>
      <c r="C8" s="78"/>
      <c r="D8" s="81"/>
      <c r="E8" s="81"/>
      <c r="F8" s="81"/>
      <c r="G8" s="81"/>
      <c r="H8" s="90" t="s">
        <v>41</v>
      </c>
      <c r="I8" s="90"/>
      <c r="J8" s="90"/>
      <c r="K8" s="79"/>
      <c r="L8" s="79"/>
      <c r="M8" s="79"/>
      <c r="N8" s="79"/>
      <c r="O8" s="79"/>
      <c r="P8" s="79"/>
      <c r="Q8" s="79"/>
    </row>
    <row r="9" spans="1:17" ht="13.5">
      <c r="A9" s="8"/>
      <c r="B9" s="13"/>
      <c r="C9" s="3"/>
      <c r="D9" s="3"/>
      <c r="E9" s="6"/>
      <c r="F9" s="6"/>
      <c r="G9" s="6"/>
      <c r="H9" s="14"/>
      <c r="I9" s="8"/>
      <c r="J9" s="8"/>
      <c r="K9" s="13"/>
      <c r="L9" s="13"/>
      <c r="M9" s="13"/>
      <c r="N9" s="13"/>
      <c r="O9" s="13"/>
      <c r="P9" s="13"/>
      <c r="Q9" s="13"/>
    </row>
    <row r="10" spans="1:17" ht="13.5">
      <c r="A10" s="13"/>
      <c r="B10" s="78" t="s">
        <v>12</v>
      </c>
      <c r="C10" s="78"/>
      <c r="D10" s="82"/>
      <c r="E10" s="82"/>
      <c r="F10" s="82"/>
      <c r="G10" s="14" t="s">
        <v>33</v>
      </c>
      <c r="H10" s="83"/>
      <c r="I10" s="83"/>
      <c r="J10" s="83"/>
      <c r="K10" s="14" t="s">
        <v>34</v>
      </c>
      <c r="L10" s="13"/>
      <c r="M10" s="13"/>
      <c r="N10" s="13"/>
      <c r="O10" s="13"/>
      <c r="P10" s="13"/>
      <c r="Q10" s="13"/>
    </row>
    <row r="11" spans="1:18" ht="13.5">
      <c r="A11" s="13"/>
      <c r="B11" s="13"/>
      <c r="C11" s="10" t="s">
        <v>27</v>
      </c>
      <c r="D11" s="13"/>
      <c r="E11" s="13"/>
      <c r="F11" s="90" t="s">
        <v>37</v>
      </c>
      <c r="G11" s="90"/>
      <c r="H11" s="81"/>
      <c r="I11" s="81"/>
      <c r="J11" s="81"/>
      <c r="K11" s="78" t="s">
        <v>38</v>
      </c>
      <c r="L11" s="78"/>
      <c r="M11" s="79"/>
      <c r="N11" s="79"/>
      <c r="O11" s="79"/>
      <c r="P11" s="79"/>
      <c r="Q11" s="79"/>
      <c r="R11" s="14" t="s">
        <v>39</v>
      </c>
    </row>
    <row r="12" spans="1:17" ht="13.5">
      <c r="A12" s="13"/>
      <c r="B12" s="13"/>
      <c r="C12" s="6"/>
      <c r="D12" s="3"/>
      <c r="E12" s="27"/>
      <c r="F12" s="27"/>
      <c r="G12" s="3"/>
      <c r="H12" s="6"/>
      <c r="I12" s="6"/>
      <c r="J12" s="13"/>
      <c r="K12" s="13"/>
      <c r="L12" s="13"/>
      <c r="M12" s="13"/>
      <c r="N12" s="13"/>
      <c r="O12" s="13"/>
      <c r="P12" s="13"/>
      <c r="Q12" s="13"/>
    </row>
    <row r="13" spans="1:18" ht="13.5">
      <c r="A13" s="98" t="s">
        <v>36</v>
      </c>
      <c r="B13" s="98"/>
      <c r="C13" s="97">
        <f>IF(COUNT(C30)&lt;1,"",SUM(C30,C44,C57,C71,C85,C98,C112,C126))</f>
      </c>
      <c r="D13" s="97"/>
      <c r="E13" s="13" t="s">
        <v>9</v>
      </c>
      <c r="F13" s="13"/>
      <c r="G13" s="13"/>
      <c r="H13" s="13"/>
      <c r="I13" s="13"/>
      <c r="J13" s="13"/>
      <c r="K13" s="13"/>
      <c r="L13" s="13"/>
      <c r="M13" s="13"/>
      <c r="N13" s="13"/>
      <c r="O13" s="13"/>
      <c r="P13" s="13"/>
      <c r="Q13" s="13"/>
      <c r="R13" s="5" t="s">
        <v>30</v>
      </c>
    </row>
    <row r="14" spans="1:18" ht="13.5">
      <c r="A14" s="91" t="s">
        <v>45</v>
      </c>
      <c r="B14" s="91"/>
      <c r="C14" s="2">
        <f>IF(C21="","",IF(C35="",1,IF(C48="",2,IF(C62="",3,IF(C76="",4,IF(C89="",5,IF(C103="",6,IF(C117="",7,8))))))))</f>
      </c>
      <c r="D14" s="5" t="s">
        <v>44</v>
      </c>
      <c r="E14" s="4"/>
      <c r="F14" s="2"/>
      <c r="G14" s="5"/>
      <c r="H14" s="4"/>
      <c r="I14" s="2"/>
      <c r="J14" s="5"/>
      <c r="K14" s="13"/>
      <c r="L14" s="13"/>
      <c r="M14" s="13"/>
      <c r="N14" s="13"/>
      <c r="O14" s="13"/>
      <c r="P14" s="13"/>
      <c r="Q14" s="13"/>
      <c r="R14" s="5" t="s">
        <v>30</v>
      </c>
    </row>
    <row r="15" spans="1:18" ht="13.5">
      <c r="A15" s="91" t="s">
        <v>24</v>
      </c>
      <c r="B15" s="91"/>
      <c r="C15" s="2">
        <f>IF(C21="","",IF(N45="",1,IF(N86="",2,3)))</f>
      </c>
      <c r="D15" s="5" t="s">
        <v>25</v>
      </c>
      <c r="E15" s="4"/>
      <c r="F15" s="2"/>
      <c r="G15" s="5"/>
      <c r="H15" s="4"/>
      <c r="I15" s="2"/>
      <c r="J15" s="5"/>
      <c r="K15" s="13"/>
      <c r="L15" s="13"/>
      <c r="M15" s="13"/>
      <c r="N15" s="13"/>
      <c r="O15" s="13"/>
      <c r="P15" s="13"/>
      <c r="Q15" s="13"/>
      <c r="R15" s="5" t="s">
        <v>30</v>
      </c>
    </row>
    <row r="16" spans="1:17" ht="13.5">
      <c r="A16" s="28"/>
      <c r="B16" s="5" t="s">
        <v>31</v>
      </c>
      <c r="C16" s="13"/>
      <c r="D16" s="29"/>
      <c r="E16" s="13"/>
      <c r="F16" s="29"/>
      <c r="G16" s="29"/>
      <c r="H16" s="29"/>
      <c r="I16" s="13"/>
      <c r="J16" s="13"/>
      <c r="K16" s="13"/>
      <c r="L16" s="13"/>
      <c r="M16" s="13"/>
      <c r="N16" s="13"/>
      <c r="O16" s="13"/>
      <c r="P16" s="13"/>
      <c r="Q16" s="13"/>
    </row>
    <row r="17" spans="1:17" ht="13.5">
      <c r="A17" s="28"/>
      <c r="B17" s="5" t="s">
        <v>20</v>
      </c>
      <c r="C17" s="13"/>
      <c r="D17" s="29"/>
      <c r="E17" s="13"/>
      <c r="F17" s="29"/>
      <c r="G17" s="29"/>
      <c r="H17" s="29"/>
      <c r="I17" s="13"/>
      <c r="J17" s="13"/>
      <c r="K17" s="13"/>
      <c r="L17" s="13"/>
      <c r="M17" s="13"/>
      <c r="N17" s="13"/>
      <c r="O17" s="13"/>
      <c r="P17" s="13"/>
      <c r="Q17" s="13"/>
    </row>
    <row r="18" spans="1:17" ht="13.5">
      <c r="A18" s="28"/>
      <c r="B18" s="13"/>
      <c r="C18" s="29"/>
      <c r="D18" s="29"/>
      <c r="E18" s="5"/>
      <c r="F18" s="29"/>
      <c r="G18" s="29"/>
      <c r="H18" s="29"/>
      <c r="I18" s="13"/>
      <c r="J18" s="13"/>
      <c r="K18" s="13"/>
      <c r="L18" s="13"/>
      <c r="M18" s="13"/>
      <c r="N18" s="13"/>
      <c r="O18" s="13"/>
      <c r="P18" s="13"/>
      <c r="Q18" s="13"/>
    </row>
    <row r="19" spans="1:17" ht="14.25" thickBot="1">
      <c r="A19" s="8"/>
      <c r="B19" s="13"/>
      <c r="C19" s="6"/>
      <c r="D19" s="6"/>
      <c r="E19" s="1"/>
      <c r="F19" s="1"/>
      <c r="G19" s="8"/>
      <c r="H19" s="8"/>
      <c r="I19" s="13"/>
      <c r="J19" s="8"/>
      <c r="K19" s="8"/>
      <c r="L19" s="8"/>
      <c r="M19" s="8"/>
      <c r="N19" s="8"/>
      <c r="O19" s="8"/>
      <c r="P19" s="8"/>
      <c r="Q19" s="13"/>
    </row>
    <row r="20" spans="1:18" ht="24" customHeight="1">
      <c r="A20" s="47" t="s">
        <v>16</v>
      </c>
      <c r="B20" s="48"/>
      <c r="C20" s="49"/>
      <c r="D20" s="49"/>
      <c r="E20" s="50"/>
      <c r="F20" s="55" t="s">
        <v>0</v>
      </c>
      <c r="G20" s="56"/>
      <c r="H20" s="56"/>
      <c r="I20" s="35">
        <f>IF(C21="","",IF(C21=0,900,IF(C21&lt;3,800,700)))</f>
      </c>
      <c r="J20" s="38" t="s">
        <v>1</v>
      </c>
      <c r="K20" s="34"/>
      <c r="L20" s="32" t="s">
        <v>25</v>
      </c>
      <c r="M20" s="57" t="s">
        <v>2</v>
      </c>
      <c r="N20" s="58"/>
      <c r="O20" s="76">
        <f>IF(C21="","",K20*I20+K21*I21)</f>
      </c>
      <c r="P20" s="76"/>
      <c r="Q20" s="92" t="s">
        <v>9</v>
      </c>
      <c r="R20" s="13" t="s">
        <v>29</v>
      </c>
    </row>
    <row r="21" spans="1:18" ht="24" customHeight="1" thickBot="1">
      <c r="A21" s="51" t="s">
        <v>42</v>
      </c>
      <c r="B21" s="52"/>
      <c r="C21" s="53"/>
      <c r="D21" s="53"/>
      <c r="E21" s="54"/>
      <c r="F21" s="60" t="s">
        <v>3</v>
      </c>
      <c r="G21" s="61"/>
      <c r="H21" s="61"/>
      <c r="I21" s="37">
        <f>IF(C21="","",IF(C21=0,26500/30,IF(C21&lt;3,23500/30,20500/30)))</f>
      </c>
      <c r="J21" s="39" t="s">
        <v>1</v>
      </c>
      <c r="K21" s="36"/>
      <c r="L21" s="33" t="s">
        <v>25</v>
      </c>
      <c r="M21" s="59"/>
      <c r="N21" s="59"/>
      <c r="O21" s="77"/>
      <c r="P21" s="77"/>
      <c r="Q21" s="93"/>
      <c r="R21" s="25" t="s">
        <v>18</v>
      </c>
    </row>
    <row r="22" spans="1:17" ht="14.25" thickBot="1">
      <c r="A22" s="5"/>
      <c r="B22" s="6"/>
      <c r="C22" s="6"/>
      <c r="D22" s="6"/>
      <c r="E22" s="6"/>
      <c r="F22" s="6"/>
      <c r="G22" s="15"/>
      <c r="H22" s="3"/>
      <c r="I22" s="3"/>
      <c r="J22" s="1"/>
      <c r="K22" s="40">
        <f>IF(COUNT(K20,K21,SUM(D26:N26))&gt;0,IF(K20+K21=SUM(D26:N26),"","回数券の枚数が利用明細と合いません(↑)"),"")</f>
      </c>
      <c r="L22" s="13"/>
      <c r="M22" s="13"/>
      <c r="N22" s="13"/>
      <c r="O22" s="13"/>
      <c r="P22" s="13"/>
      <c r="Q22" s="13"/>
    </row>
    <row r="23" spans="1:17" ht="13.5">
      <c r="A23" s="71" t="s">
        <v>4</v>
      </c>
      <c r="B23" s="72"/>
      <c r="C23" s="72"/>
      <c r="D23" s="73" t="s">
        <v>47</v>
      </c>
      <c r="E23" s="73"/>
      <c r="F23" s="73" t="s">
        <v>48</v>
      </c>
      <c r="G23" s="73"/>
      <c r="H23" s="73" t="s">
        <v>49</v>
      </c>
      <c r="I23" s="73"/>
      <c r="J23" s="73" t="s">
        <v>50</v>
      </c>
      <c r="K23" s="73"/>
      <c r="L23" s="73" t="s">
        <v>51</v>
      </c>
      <c r="M23" s="73"/>
      <c r="N23" s="73" t="s">
        <v>52</v>
      </c>
      <c r="O23" s="73"/>
      <c r="P23" s="74" t="s">
        <v>23</v>
      </c>
      <c r="Q23" s="75"/>
    </row>
    <row r="24" spans="1:18" ht="24" customHeight="1">
      <c r="A24" s="62" t="s">
        <v>43</v>
      </c>
      <c r="B24" s="64" t="s">
        <v>5</v>
      </c>
      <c r="C24" s="22" t="s">
        <v>56</v>
      </c>
      <c r="D24" s="24"/>
      <c r="E24" s="17" t="s">
        <v>8</v>
      </c>
      <c r="F24" s="24"/>
      <c r="G24" s="17" t="s">
        <v>8</v>
      </c>
      <c r="H24" s="24"/>
      <c r="I24" s="17" t="s">
        <v>8</v>
      </c>
      <c r="J24" s="24"/>
      <c r="K24" s="17" t="s">
        <v>8</v>
      </c>
      <c r="L24" s="24"/>
      <c r="M24" s="17" t="s">
        <v>8</v>
      </c>
      <c r="N24" s="24"/>
      <c r="O24" s="17" t="s">
        <v>8</v>
      </c>
      <c r="P24" s="65"/>
      <c r="Q24" s="66"/>
      <c r="R24" s="5" t="s">
        <v>19</v>
      </c>
    </row>
    <row r="25" spans="1:17" ht="24" customHeight="1">
      <c r="A25" s="62"/>
      <c r="B25" s="64"/>
      <c r="C25" s="99" t="s">
        <v>57</v>
      </c>
      <c r="D25" s="24"/>
      <c r="E25" s="17" t="s">
        <v>8</v>
      </c>
      <c r="F25" s="24"/>
      <c r="G25" s="17" t="s">
        <v>8</v>
      </c>
      <c r="H25" s="24"/>
      <c r="I25" s="17" t="s">
        <v>8</v>
      </c>
      <c r="J25" s="24"/>
      <c r="K25" s="17" t="s">
        <v>8</v>
      </c>
      <c r="L25" s="24"/>
      <c r="M25" s="17" t="s">
        <v>8</v>
      </c>
      <c r="N25" s="24"/>
      <c r="O25" s="17" t="s">
        <v>8</v>
      </c>
      <c r="P25" s="65"/>
      <c r="Q25" s="66"/>
    </row>
    <row r="26" spans="1:17" ht="24" customHeight="1">
      <c r="A26" s="62"/>
      <c r="B26" s="67" t="s">
        <v>6</v>
      </c>
      <c r="C26" s="68"/>
      <c r="D26" s="24"/>
      <c r="E26" s="17" t="s">
        <v>8</v>
      </c>
      <c r="F26" s="24"/>
      <c r="G26" s="17" t="s">
        <v>8</v>
      </c>
      <c r="H26" s="24"/>
      <c r="I26" s="17" t="s">
        <v>8</v>
      </c>
      <c r="J26" s="24"/>
      <c r="K26" s="17" t="s">
        <v>8</v>
      </c>
      <c r="L26" s="24"/>
      <c r="M26" s="17" t="s">
        <v>8</v>
      </c>
      <c r="N26" s="24"/>
      <c r="O26" s="17" t="s">
        <v>8</v>
      </c>
      <c r="P26" s="65"/>
      <c r="Q26" s="66"/>
    </row>
    <row r="27" spans="1:17" ht="24" customHeight="1">
      <c r="A27" s="63"/>
      <c r="B27" s="69" t="s">
        <v>13</v>
      </c>
      <c r="C27" s="70"/>
      <c r="D27" s="19">
        <f>IF(C21="","",SUM(D24:D26))</f>
      </c>
      <c r="E27" s="18" t="s">
        <v>8</v>
      </c>
      <c r="F27" s="19">
        <f>IF(C21="","",SUM(F24:F26))</f>
      </c>
      <c r="G27" s="18" t="s">
        <v>8</v>
      </c>
      <c r="H27" s="19">
        <f>IF(C21="","",SUM(H24:H26))</f>
      </c>
      <c r="I27" s="18" t="s">
        <v>8</v>
      </c>
      <c r="J27" s="19">
        <f>IF(C21="","",SUM(J24:J26))</f>
      </c>
      <c r="K27" s="18" t="s">
        <v>8</v>
      </c>
      <c r="L27" s="19">
        <f>IF(C21="","",SUM(L24:L26))</f>
      </c>
      <c r="M27" s="18" t="s">
        <v>8</v>
      </c>
      <c r="N27" s="19">
        <f>IF(C21="","",SUM(N24:N26))</f>
      </c>
      <c r="O27" s="18" t="s">
        <v>8</v>
      </c>
      <c r="P27" s="21">
        <f>IF(C21="","",SUM(D27:O27))</f>
      </c>
      <c r="Q27" s="20" t="s">
        <v>8</v>
      </c>
    </row>
    <row r="28" spans="1:18" ht="24" customHeight="1" thickBot="1">
      <c r="A28" s="44" t="s">
        <v>7</v>
      </c>
      <c r="B28" s="45"/>
      <c r="C28" s="45"/>
      <c r="D28" s="41">
        <f>IF(C21="","",IF(C21=0,1200*(D24+D25),IF(C21&lt;3,1100*(D24+D25),1000*(D24+D25))))</f>
      </c>
      <c r="E28" s="42" t="s">
        <v>10</v>
      </c>
      <c r="F28" s="41">
        <f>IF(C21="","",IF(C21=0,1200*(F24+F25),IF(C21&lt;3,1100*(F24+F25),1000*(F24+F25))))</f>
      </c>
      <c r="G28" s="42" t="s">
        <v>10</v>
      </c>
      <c r="H28" s="41">
        <f>IF(C21="","",IF(C21=0,1100*H25+1000*H24,IF(C21&lt;3,1000*H25+900*H24,900*H25+800*H24)))</f>
      </c>
      <c r="I28" s="42" t="s">
        <v>10</v>
      </c>
      <c r="J28" s="41">
        <f>IF(C21="","",IF(C21=0,1100*J25+1000*J24,IF(C21&lt;3,1000*J25+900*J24,900*J25+800*J24)))</f>
      </c>
      <c r="K28" s="42" t="s">
        <v>10</v>
      </c>
      <c r="L28" s="41">
        <f>IF(C21="","",IF(C21=0,1100*L25+1000*L24,IF(C21&lt;3,1000*L25+900*L24,900*L25+800*L24)))</f>
      </c>
      <c r="M28" s="42" t="s">
        <v>10</v>
      </c>
      <c r="N28" s="41">
        <f>IF(C21="","",IF(C21=0,1100*N25+1000*N24,IF(C21&lt;3,1000*N25+900*N24,900*N25+800*N24)))</f>
      </c>
      <c r="O28" s="42" t="s">
        <v>10</v>
      </c>
      <c r="P28" s="30">
        <f>IF(C21="","",(SUM(D28:N28)))</f>
      </c>
      <c r="Q28" s="43" t="s">
        <v>10</v>
      </c>
      <c r="R28" s="13" t="s">
        <v>11</v>
      </c>
    </row>
    <row r="29" spans="1:17" ht="14.25" thickBot="1">
      <c r="A29" s="5"/>
      <c r="B29" s="9"/>
      <c r="C29" s="9"/>
      <c r="D29" s="6"/>
      <c r="E29" s="12"/>
      <c r="F29" s="12"/>
      <c r="G29" s="12"/>
      <c r="H29" s="12"/>
      <c r="I29" s="12"/>
      <c r="J29" s="11"/>
      <c r="K29" s="13"/>
      <c r="L29" s="13"/>
      <c r="M29" s="13"/>
      <c r="N29" s="13"/>
      <c r="O29" s="13"/>
      <c r="P29" s="13"/>
      <c r="Q29" s="13"/>
    </row>
    <row r="30" spans="1:17" ht="24" customHeight="1" thickBot="1">
      <c r="A30" s="8"/>
      <c r="B30" s="16" t="s">
        <v>21</v>
      </c>
      <c r="C30" s="86">
        <f>IF(C21="","",P28+O20-P27*300)</f>
      </c>
      <c r="D30" s="87"/>
      <c r="E30" s="31" t="s">
        <v>9</v>
      </c>
      <c r="F30" s="88" t="s">
        <v>54</v>
      </c>
      <c r="G30" s="96"/>
      <c r="H30" s="96"/>
      <c r="I30" s="96"/>
      <c r="J30" s="96"/>
      <c r="K30" s="96"/>
      <c r="L30" s="96"/>
      <c r="M30" s="96"/>
      <c r="N30" s="96"/>
      <c r="O30" s="96"/>
      <c r="P30" s="96"/>
      <c r="Q30" s="96"/>
    </row>
    <row r="31" spans="1:17" ht="13.5">
      <c r="A31" s="6"/>
      <c r="B31" s="6"/>
      <c r="C31" s="6"/>
      <c r="D31" s="1"/>
      <c r="E31" s="1"/>
      <c r="F31" s="8"/>
      <c r="G31" s="8"/>
      <c r="H31" s="13"/>
      <c r="I31" s="13"/>
      <c r="J31" s="13"/>
      <c r="K31" s="13"/>
      <c r="L31" s="13"/>
      <c r="M31" s="13"/>
      <c r="N31" s="13"/>
      <c r="O31" s="13"/>
      <c r="P31" s="13"/>
      <c r="Q31" s="13"/>
    </row>
    <row r="32" spans="1:17" ht="13.5">
      <c r="A32" s="6"/>
      <c r="B32" s="6"/>
      <c r="C32" s="6"/>
      <c r="D32" s="1"/>
      <c r="E32" s="1"/>
      <c r="F32" s="8"/>
      <c r="G32" s="8"/>
      <c r="H32" s="13"/>
      <c r="I32" s="13"/>
      <c r="J32" s="13"/>
      <c r="K32" s="13"/>
      <c r="L32" s="13"/>
      <c r="M32" s="13"/>
      <c r="N32" s="13"/>
      <c r="O32" s="13"/>
      <c r="P32" s="13"/>
      <c r="Q32" s="13"/>
    </row>
    <row r="33" spans="1:18" s="7" customFormat="1" ht="14.25" thickBot="1">
      <c r="A33" s="6"/>
      <c r="B33" s="6"/>
      <c r="C33" s="6"/>
      <c r="D33" s="6"/>
      <c r="E33" s="6"/>
      <c r="F33" s="8"/>
      <c r="G33" s="8"/>
      <c r="H33" s="6"/>
      <c r="I33" s="1"/>
      <c r="J33" s="8"/>
      <c r="K33" s="8"/>
      <c r="L33" s="8"/>
      <c r="M33" s="8"/>
      <c r="N33" s="8"/>
      <c r="O33" s="8"/>
      <c r="P33" s="8"/>
      <c r="Q33" s="8"/>
      <c r="R33" s="8"/>
    </row>
    <row r="34" spans="1:18" ht="24" customHeight="1">
      <c r="A34" s="47" t="s">
        <v>16</v>
      </c>
      <c r="B34" s="48"/>
      <c r="C34" s="49"/>
      <c r="D34" s="49"/>
      <c r="E34" s="50"/>
      <c r="F34" s="55" t="s">
        <v>0</v>
      </c>
      <c r="G34" s="56"/>
      <c r="H34" s="56"/>
      <c r="I34" s="35">
        <f>IF(C35="","",IF(C35=0,900,IF(C35&lt;3,800,700)))</f>
      </c>
      <c r="J34" s="38" t="s">
        <v>1</v>
      </c>
      <c r="K34" s="34"/>
      <c r="L34" s="32" t="s">
        <v>25</v>
      </c>
      <c r="M34" s="57" t="s">
        <v>2</v>
      </c>
      <c r="N34" s="58"/>
      <c r="O34" s="76">
        <f>IF(C35="","",K34*I34+K35*I35)</f>
      </c>
      <c r="P34" s="76"/>
      <c r="Q34" s="92" t="s">
        <v>9</v>
      </c>
      <c r="R34" s="13" t="s">
        <v>29</v>
      </c>
    </row>
    <row r="35" spans="1:18" ht="24" customHeight="1" thickBot="1">
      <c r="A35" s="51" t="s">
        <v>42</v>
      </c>
      <c r="B35" s="52"/>
      <c r="C35" s="53"/>
      <c r="D35" s="53"/>
      <c r="E35" s="54"/>
      <c r="F35" s="60" t="s">
        <v>3</v>
      </c>
      <c r="G35" s="61"/>
      <c r="H35" s="61"/>
      <c r="I35" s="37">
        <f>IF(C35="","",IF(C35=0,26500/30,IF(C35&lt;3,23500/30,20500/30)))</f>
      </c>
      <c r="J35" s="39" t="s">
        <v>1</v>
      </c>
      <c r="K35" s="36"/>
      <c r="L35" s="33" t="s">
        <v>25</v>
      </c>
      <c r="M35" s="59"/>
      <c r="N35" s="59"/>
      <c r="O35" s="77"/>
      <c r="P35" s="77"/>
      <c r="Q35" s="93"/>
      <c r="R35" s="25" t="s">
        <v>18</v>
      </c>
    </row>
    <row r="36" spans="1:17" ht="14.25" thickBot="1">
      <c r="A36" s="5"/>
      <c r="B36" s="6"/>
      <c r="C36" s="6"/>
      <c r="D36" s="6"/>
      <c r="E36" s="6"/>
      <c r="F36" s="6"/>
      <c r="G36" s="15"/>
      <c r="H36" s="3"/>
      <c r="I36" s="3"/>
      <c r="J36" s="1"/>
      <c r="K36" s="40">
        <f>IF(COUNT(K34,K35,SUM(D40:N40))&gt;0,IF(K34+K35=SUM(D40:N40),"","回数券の枚数が利用明細と合いません(↑)"),"")</f>
      </c>
      <c r="L36" s="13"/>
      <c r="M36" s="13"/>
      <c r="N36" s="13"/>
      <c r="O36" s="13"/>
      <c r="P36" s="13"/>
      <c r="Q36" s="13"/>
    </row>
    <row r="37" spans="1:17" ht="13.5">
      <c r="A37" s="71" t="s">
        <v>4</v>
      </c>
      <c r="B37" s="72"/>
      <c r="C37" s="72"/>
      <c r="D37" s="73" t="s">
        <v>47</v>
      </c>
      <c r="E37" s="73"/>
      <c r="F37" s="73" t="s">
        <v>48</v>
      </c>
      <c r="G37" s="73"/>
      <c r="H37" s="73" t="s">
        <v>53</v>
      </c>
      <c r="I37" s="73"/>
      <c r="J37" s="73" t="s">
        <v>50</v>
      </c>
      <c r="K37" s="73"/>
      <c r="L37" s="73" t="s">
        <v>51</v>
      </c>
      <c r="M37" s="73"/>
      <c r="N37" s="84" t="s">
        <v>52</v>
      </c>
      <c r="O37" s="85"/>
      <c r="P37" s="74" t="s">
        <v>23</v>
      </c>
      <c r="Q37" s="75"/>
    </row>
    <row r="38" spans="1:18" ht="24" customHeight="1">
      <c r="A38" s="62" t="s">
        <v>43</v>
      </c>
      <c r="B38" s="64" t="s">
        <v>5</v>
      </c>
      <c r="C38" s="22" t="s">
        <v>56</v>
      </c>
      <c r="D38" s="24"/>
      <c r="E38" s="17" t="s">
        <v>8</v>
      </c>
      <c r="F38" s="24"/>
      <c r="G38" s="17" t="s">
        <v>8</v>
      </c>
      <c r="H38" s="24"/>
      <c r="I38" s="17" t="s">
        <v>8</v>
      </c>
      <c r="J38" s="24"/>
      <c r="K38" s="17" t="s">
        <v>8</v>
      </c>
      <c r="L38" s="24"/>
      <c r="M38" s="17" t="s">
        <v>8</v>
      </c>
      <c r="N38" s="24"/>
      <c r="O38" s="17" t="s">
        <v>8</v>
      </c>
      <c r="P38" s="65"/>
      <c r="Q38" s="66"/>
      <c r="R38" s="5" t="s">
        <v>19</v>
      </c>
    </row>
    <row r="39" spans="1:17" ht="24" customHeight="1">
      <c r="A39" s="62"/>
      <c r="B39" s="64"/>
      <c r="C39" s="99" t="s">
        <v>57</v>
      </c>
      <c r="D39" s="24"/>
      <c r="E39" s="17" t="s">
        <v>8</v>
      </c>
      <c r="F39" s="24"/>
      <c r="G39" s="17" t="s">
        <v>8</v>
      </c>
      <c r="H39" s="24"/>
      <c r="I39" s="17" t="s">
        <v>8</v>
      </c>
      <c r="J39" s="24"/>
      <c r="K39" s="17" t="s">
        <v>8</v>
      </c>
      <c r="L39" s="24"/>
      <c r="M39" s="17" t="s">
        <v>8</v>
      </c>
      <c r="N39" s="24"/>
      <c r="O39" s="17" t="s">
        <v>8</v>
      </c>
      <c r="P39" s="65"/>
      <c r="Q39" s="66"/>
    </row>
    <row r="40" spans="1:17" ht="24" customHeight="1">
      <c r="A40" s="62"/>
      <c r="B40" s="67" t="s">
        <v>6</v>
      </c>
      <c r="C40" s="68"/>
      <c r="D40" s="24"/>
      <c r="E40" s="17" t="s">
        <v>8</v>
      </c>
      <c r="F40" s="24"/>
      <c r="G40" s="17" t="s">
        <v>8</v>
      </c>
      <c r="H40" s="24"/>
      <c r="I40" s="17" t="s">
        <v>8</v>
      </c>
      <c r="J40" s="24"/>
      <c r="K40" s="17" t="s">
        <v>8</v>
      </c>
      <c r="L40" s="24"/>
      <c r="M40" s="17" t="s">
        <v>8</v>
      </c>
      <c r="N40" s="24"/>
      <c r="O40" s="17" t="s">
        <v>8</v>
      </c>
      <c r="P40" s="65"/>
      <c r="Q40" s="66"/>
    </row>
    <row r="41" spans="1:17" ht="24" customHeight="1">
      <c r="A41" s="63"/>
      <c r="B41" s="69" t="s">
        <v>13</v>
      </c>
      <c r="C41" s="70"/>
      <c r="D41" s="19">
        <f>IF(C35="","",SUM(D38:D40))</f>
      </c>
      <c r="E41" s="18" t="s">
        <v>8</v>
      </c>
      <c r="F41" s="19">
        <f>IF(C35="","",SUM(F38:F40))</f>
      </c>
      <c r="G41" s="18" t="s">
        <v>8</v>
      </c>
      <c r="H41" s="19">
        <f>IF(C35="","",SUM(H38:H40))</f>
      </c>
      <c r="I41" s="18" t="s">
        <v>8</v>
      </c>
      <c r="J41" s="19">
        <f>IF(C35="","",SUM(J38:J40))</f>
      </c>
      <c r="K41" s="18" t="s">
        <v>8</v>
      </c>
      <c r="L41" s="19">
        <f>IF(C35="","",SUM(L38:L40))</f>
      </c>
      <c r="M41" s="18" t="s">
        <v>8</v>
      </c>
      <c r="N41" s="19">
        <f>IF(C35="","",SUM(N38:N40))</f>
      </c>
      <c r="O41" s="18" t="s">
        <v>8</v>
      </c>
      <c r="P41" s="21">
        <f>IF(C35="","",SUM(D41:O41))</f>
      </c>
      <c r="Q41" s="20" t="s">
        <v>8</v>
      </c>
    </row>
    <row r="42" spans="1:18" ht="24" customHeight="1" thickBot="1">
      <c r="A42" s="44" t="s">
        <v>7</v>
      </c>
      <c r="B42" s="45"/>
      <c r="C42" s="45"/>
      <c r="D42" s="41">
        <f>IF(C35="","",IF(C35=0,1200*(D38+D39),IF(C35&lt;3,1100*(D38+D39),1000*(D38+D39))))</f>
      </c>
      <c r="E42" s="42" t="s">
        <v>10</v>
      </c>
      <c r="F42" s="41">
        <f>IF(C35="","",IF(C35=0,1200*(F38+F39),IF(C35&lt;3,1100*(F38+F39),1000*(F38+F39))))</f>
      </c>
      <c r="G42" s="42" t="s">
        <v>10</v>
      </c>
      <c r="H42" s="41">
        <f>IF(C35="","",IF(C35=0,1100*H39+1000*H38,IF(C35&lt;3,1000*H39+900*H38,900*H39+800*H38)))</f>
      </c>
      <c r="I42" s="42" t="s">
        <v>10</v>
      </c>
      <c r="J42" s="41">
        <f>IF(C35="","",IF(C35=0,1100*J39+1000*J38,IF(C35&lt;3,1000*J39+900*J38,900*J39+800*J38)))</f>
      </c>
      <c r="K42" s="42" t="s">
        <v>10</v>
      </c>
      <c r="L42" s="41">
        <f>IF(C35="","",IF(C35=0,1100*L39+1000*L38,IF(C35&lt;3,1000*L39+900*L38,900*L39+800*L38)))</f>
      </c>
      <c r="M42" s="42" t="s">
        <v>10</v>
      </c>
      <c r="N42" s="41">
        <f>IF(C35="","",IF(C35=0,1100*N39+1000*N38,IF(C35&lt;3,1000*N39+900*N38,900*N39+800*N38)))</f>
      </c>
      <c r="O42" s="42" t="s">
        <v>10</v>
      </c>
      <c r="P42" s="30">
        <f>IF(C35="","",(SUM(D42:N42)))</f>
      </c>
      <c r="Q42" s="43" t="s">
        <v>10</v>
      </c>
      <c r="R42" s="13" t="s">
        <v>11</v>
      </c>
    </row>
    <row r="43" spans="1:17" ht="14.25" thickBot="1">
      <c r="A43" s="5"/>
      <c r="B43" s="9"/>
      <c r="C43" s="9"/>
      <c r="D43" s="6"/>
      <c r="E43" s="12"/>
      <c r="F43" s="12"/>
      <c r="G43" s="12"/>
      <c r="H43" s="12"/>
      <c r="I43" s="12"/>
      <c r="J43" s="11"/>
      <c r="K43" s="13"/>
      <c r="L43" s="13"/>
      <c r="M43" s="13"/>
      <c r="N43" s="13"/>
      <c r="O43" s="13"/>
      <c r="P43" s="13"/>
      <c r="Q43" s="13"/>
    </row>
    <row r="44" spans="1:17" ht="24" customHeight="1" thickBot="1">
      <c r="A44" s="8"/>
      <c r="B44" s="16" t="s">
        <v>21</v>
      </c>
      <c r="C44" s="86">
        <f>IF(C35="","",P42+O34-P41*300)</f>
      </c>
      <c r="D44" s="87"/>
      <c r="E44" s="31" t="s">
        <v>9</v>
      </c>
      <c r="F44" s="88" t="s">
        <v>54</v>
      </c>
      <c r="G44" s="89"/>
      <c r="H44" s="89"/>
      <c r="I44" s="89"/>
      <c r="J44" s="89"/>
      <c r="K44" s="89"/>
      <c r="L44" s="89"/>
      <c r="M44" s="89"/>
      <c r="N44" s="89"/>
      <c r="O44" s="89"/>
      <c r="P44" s="89"/>
      <c r="Q44" s="89"/>
    </row>
    <row r="45" spans="1:17" ht="21.75" customHeight="1">
      <c r="A45" s="6"/>
      <c r="B45" s="6"/>
      <c r="C45" s="6"/>
      <c r="D45" s="1"/>
      <c r="E45" s="1"/>
      <c r="F45" s="8"/>
      <c r="G45" s="8"/>
      <c r="H45" s="13"/>
      <c r="I45" s="13"/>
      <c r="J45" s="13"/>
      <c r="K45" s="13"/>
      <c r="L45" s="46" t="s">
        <v>22</v>
      </c>
      <c r="M45" s="46"/>
      <c r="N45" s="46">
        <f>IF(C48="","",D7)</f>
      </c>
      <c r="O45" s="46"/>
      <c r="P45" s="46"/>
      <c r="Q45" s="46"/>
    </row>
    <row r="46" spans="1:17" ht="14.25" thickBot="1">
      <c r="A46" s="6"/>
      <c r="B46" s="6"/>
      <c r="C46" s="6"/>
      <c r="D46" s="1"/>
      <c r="E46" s="1"/>
      <c r="F46" s="8"/>
      <c r="G46" s="8"/>
      <c r="H46" s="13"/>
      <c r="I46" s="13"/>
      <c r="J46" s="13"/>
      <c r="K46" s="13"/>
      <c r="L46" s="13"/>
      <c r="M46" s="13"/>
      <c r="N46" s="13"/>
      <c r="O46" s="13"/>
      <c r="P46" s="13"/>
      <c r="Q46" s="13"/>
    </row>
    <row r="47" spans="1:18" ht="24" customHeight="1">
      <c r="A47" s="47" t="s">
        <v>16</v>
      </c>
      <c r="B47" s="48"/>
      <c r="C47" s="49"/>
      <c r="D47" s="49"/>
      <c r="E47" s="50"/>
      <c r="F47" s="55" t="s">
        <v>0</v>
      </c>
      <c r="G47" s="56"/>
      <c r="H47" s="56"/>
      <c r="I47" s="35">
        <f>IF(C48="","",IF(C48=0,900,IF(C48&lt;3,800,700)))</f>
      </c>
      <c r="J47" s="38" t="s">
        <v>1</v>
      </c>
      <c r="K47" s="34"/>
      <c r="L47" s="32" t="s">
        <v>25</v>
      </c>
      <c r="M47" s="57" t="s">
        <v>2</v>
      </c>
      <c r="N47" s="58"/>
      <c r="O47" s="76">
        <f>IF(C48="","",K47*I47+K48*I48)</f>
      </c>
      <c r="P47" s="76"/>
      <c r="Q47" s="92" t="s">
        <v>9</v>
      </c>
      <c r="R47" s="13" t="s">
        <v>29</v>
      </c>
    </row>
    <row r="48" spans="1:18" ht="24" customHeight="1" thickBot="1">
      <c r="A48" s="51" t="s">
        <v>42</v>
      </c>
      <c r="B48" s="52"/>
      <c r="C48" s="53"/>
      <c r="D48" s="53"/>
      <c r="E48" s="54"/>
      <c r="F48" s="60" t="s">
        <v>3</v>
      </c>
      <c r="G48" s="61"/>
      <c r="H48" s="61"/>
      <c r="I48" s="37">
        <f>IF(C48="","",IF(C48=0,26500/30,IF(C48&lt;3,23500/30,20500/30)))</f>
      </c>
      <c r="J48" s="39" t="s">
        <v>1</v>
      </c>
      <c r="K48" s="36"/>
      <c r="L48" s="33" t="s">
        <v>25</v>
      </c>
      <c r="M48" s="59"/>
      <c r="N48" s="59"/>
      <c r="O48" s="77"/>
      <c r="P48" s="77"/>
      <c r="Q48" s="93"/>
      <c r="R48" s="25" t="s">
        <v>18</v>
      </c>
    </row>
    <row r="49" spans="1:17" ht="14.25" thickBot="1">
      <c r="A49" s="5"/>
      <c r="B49" s="6"/>
      <c r="C49" s="6"/>
      <c r="D49" s="6"/>
      <c r="E49" s="6"/>
      <c r="F49" s="6"/>
      <c r="G49" s="15"/>
      <c r="H49" s="3"/>
      <c r="I49" s="3"/>
      <c r="J49" s="1"/>
      <c r="K49" s="40">
        <f>IF(COUNT(K47,K48,SUM(D53:N53))&gt;0,IF(K47+K48=SUM(D53:N53),"","回数券の枚数が利用明細と合いません(↑)"),"")</f>
      </c>
      <c r="L49" s="13"/>
      <c r="M49" s="13"/>
      <c r="N49" s="13"/>
      <c r="O49" s="13"/>
      <c r="P49" s="13"/>
      <c r="Q49" s="13"/>
    </row>
    <row r="50" spans="1:17" ht="13.5">
      <c r="A50" s="71" t="s">
        <v>4</v>
      </c>
      <c r="B50" s="72"/>
      <c r="C50" s="72"/>
      <c r="D50" s="73" t="s">
        <v>47</v>
      </c>
      <c r="E50" s="73"/>
      <c r="F50" s="73" t="s">
        <v>48</v>
      </c>
      <c r="G50" s="73"/>
      <c r="H50" s="73" t="s">
        <v>53</v>
      </c>
      <c r="I50" s="73"/>
      <c r="J50" s="73" t="s">
        <v>50</v>
      </c>
      <c r="K50" s="73"/>
      <c r="L50" s="73" t="s">
        <v>51</v>
      </c>
      <c r="M50" s="73"/>
      <c r="N50" s="73" t="s">
        <v>52</v>
      </c>
      <c r="O50" s="73"/>
      <c r="P50" s="74" t="s">
        <v>23</v>
      </c>
      <c r="Q50" s="75"/>
    </row>
    <row r="51" spans="1:18" ht="24" customHeight="1">
      <c r="A51" s="62" t="s">
        <v>43</v>
      </c>
      <c r="B51" s="64" t="s">
        <v>5</v>
      </c>
      <c r="C51" s="22" t="s">
        <v>56</v>
      </c>
      <c r="D51" s="24"/>
      <c r="E51" s="17" t="s">
        <v>8</v>
      </c>
      <c r="F51" s="24"/>
      <c r="G51" s="17" t="s">
        <v>8</v>
      </c>
      <c r="H51" s="24"/>
      <c r="I51" s="17" t="s">
        <v>8</v>
      </c>
      <c r="J51" s="24"/>
      <c r="K51" s="17" t="s">
        <v>8</v>
      </c>
      <c r="L51" s="24"/>
      <c r="M51" s="17" t="s">
        <v>8</v>
      </c>
      <c r="N51" s="24"/>
      <c r="O51" s="17" t="s">
        <v>8</v>
      </c>
      <c r="P51" s="65"/>
      <c r="Q51" s="66"/>
      <c r="R51" s="5" t="s">
        <v>19</v>
      </c>
    </row>
    <row r="52" spans="1:17" ht="24" customHeight="1">
      <c r="A52" s="62"/>
      <c r="B52" s="64"/>
      <c r="C52" s="99" t="s">
        <v>57</v>
      </c>
      <c r="D52" s="24"/>
      <c r="E52" s="17" t="s">
        <v>8</v>
      </c>
      <c r="F52" s="24"/>
      <c r="G52" s="17" t="s">
        <v>8</v>
      </c>
      <c r="H52" s="24"/>
      <c r="I52" s="17" t="s">
        <v>8</v>
      </c>
      <c r="J52" s="24"/>
      <c r="K52" s="17" t="s">
        <v>8</v>
      </c>
      <c r="L52" s="24"/>
      <c r="M52" s="17" t="s">
        <v>8</v>
      </c>
      <c r="N52" s="24"/>
      <c r="O52" s="17" t="s">
        <v>8</v>
      </c>
      <c r="P52" s="65"/>
      <c r="Q52" s="66"/>
    </row>
    <row r="53" spans="1:17" ht="24" customHeight="1">
      <c r="A53" s="62"/>
      <c r="B53" s="67" t="s">
        <v>6</v>
      </c>
      <c r="C53" s="68"/>
      <c r="D53" s="24"/>
      <c r="E53" s="17" t="s">
        <v>8</v>
      </c>
      <c r="F53" s="24"/>
      <c r="G53" s="17" t="s">
        <v>8</v>
      </c>
      <c r="H53" s="24"/>
      <c r="I53" s="17" t="s">
        <v>8</v>
      </c>
      <c r="J53" s="24"/>
      <c r="K53" s="17" t="s">
        <v>8</v>
      </c>
      <c r="L53" s="24"/>
      <c r="M53" s="17" t="s">
        <v>8</v>
      </c>
      <c r="N53" s="24"/>
      <c r="O53" s="17" t="s">
        <v>8</v>
      </c>
      <c r="P53" s="65"/>
      <c r="Q53" s="66"/>
    </row>
    <row r="54" spans="1:17" ht="24" customHeight="1">
      <c r="A54" s="63"/>
      <c r="B54" s="69" t="s">
        <v>13</v>
      </c>
      <c r="C54" s="70"/>
      <c r="D54" s="19">
        <f>IF(C48="","",SUM(D51:D53))</f>
      </c>
      <c r="E54" s="18" t="s">
        <v>8</v>
      </c>
      <c r="F54" s="19">
        <f>IF(C48="","",SUM(F51:F53))</f>
      </c>
      <c r="G54" s="18" t="s">
        <v>8</v>
      </c>
      <c r="H54" s="19">
        <f>IF(C48="","",SUM(H51:H53))</f>
      </c>
      <c r="I54" s="18" t="s">
        <v>8</v>
      </c>
      <c r="J54" s="19">
        <f>IF(C48="","",SUM(J51:J53))</f>
      </c>
      <c r="K54" s="18" t="s">
        <v>8</v>
      </c>
      <c r="L54" s="19">
        <f>IF(C48="","",SUM(L51:L53))</f>
      </c>
      <c r="M54" s="18" t="s">
        <v>8</v>
      </c>
      <c r="N54" s="19">
        <f>IF(C48="","",SUM(N51:N53))</f>
      </c>
      <c r="O54" s="18" t="s">
        <v>8</v>
      </c>
      <c r="P54" s="21">
        <f>IF(C48="","",SUM(D54:O54))</f>
      </c>
      <c r="Q54" s="20" t="s">
        <v>8</v>
      </c>
    </row>
    <row r="55" spans="1:18" ht="24" customHeight="1" thickBot="1">
      <c r="A55" s="44" t="s">
        <v>7</v>
      </c>
      <c r="B55" s="45"/>
      <c r="C55" s="45"/>
      <c r="D55" s="41">
        <f>IF(C48="","",IF(C48=0,1200*(D51+D52),IF(C48&lt;3,1100*(D51+D52),1000*(D51+D52))))</f>
      </c>
      <c r="E55" s="42" t="s">
        <v>10</v>
      </c>
      <c r="F55" s="41">
        <f>IF(C48="","",IF(C48=0,1200*(F51+F52),IF(C48&lt;3,1100*(F51+F52),1000*(F51+F52))))</f>
      </c>
      <c r="G55" s="42" t="s">
        <v>10</v>
      </c>
      <c r="H55" s="41">
        <f>IF(C48="","",IF(C48=0,1100*H52+1000*H51,IF(C48&lt;3,1000*H52+900*H51,900*H52+800*H51)))</f>
      </c>
      <c r="I55" s="42" t="s">
        <v>10</v>
      </c>
      <c r="J55" s="41">
        <f>IF(C48="","",IF(C48=0,1100*J52+1000*J51,IF(C48&lt;3,1000*J52+900*J51,900*J52+800*J51)))</f>
      </c>
      <c r="K55" s="42" t="s">
        <v>10</v>
      </c>
      <c r="L55" s="41">
        <f>IF(C48="","",IF(C48=0,1100*L52+1000*L51,IF(C48&lt;3,1000*L52+900*L51,900*L52+800*L51)))</f>
      </c>
      <c r="M55" s="42" t="s">
        <v>10</v>
      </c>
      <c r="N55" s="41">
        <f>IF(C48="","",IF(C48=0,1100*N52+1000*N51,IF(C48&lt;3,1000*N52+900*N51,900*N52+800*N51)))</f>
      </c>
      <c r="O55" s="42" t="s">
        <v>10</v>
      </c>
      <c r="P55" s="30">
        <f>IF(C48="","",(SUM(D55:N55)))</f>
      </c>
      <c r="Q55" s="43" t="s">
        <v>10</v>
      </c>
      <c r="R55" s="13" t="s">
        <v>11</v>
      </c>
    </row>
    <row r="56" spans="1:17" ht="14.25" thickBot="1">
      <c r="A56" s="5"/>
      <c r="B56" s="9"/>
      <c r="C56" s="9"/>
      <c r="D56" s="6"/>
      <c r="E56" s="12"/>
      <c r="F56" s="12"/>
      <c r="G56" s="12"/>
      <c r="H56" s="12"/>
      <c r="I56" s="12"/>
      <c r="J56" s="11"/>
      <c r="K56" s="13"/>
      <c r="L56" s="13"/>
      <c r="M56" s="13"/>
      <c r="N56" s="13"/>
      <c r="O56" s="13"/>
      <c r="P56" s="13"/>
      <c r="Q56" s="13"/>
    </row>
    <row r="57" spans="1:17" ht="24" customHeight="1" thickBot="1">
      <c r="A57" s="8"/>
      <c r="B57" s="16" t="s">
        <v>21</v>
      </c>
      <c r="C57" s="86">
        <f>IF(C48="","",P55+O47-P54*300)</f>
      </c>
      <c r="D57" s="87"/>
      <c r="E57" s="31" t="s">
        <v>9</v>
      </c>
      <c r="F57" s="88" t="s">
        <v>54</v>
      </c>
      <c r="G57" s="89"/>
      <c r="H57" s="89"/>
      <c r="I57" s="89"/>
      <c r="J57" s="89"/>
      <c r="K57" s="89"/>
      <c r="L57" s="89"/>
      <c r="M57" s="89"/>
      <c r="N57" s="89"/>
      <c r="O57" s="89"/>
      <c r="P57" s="89"/>
      <c r="Q57" s="89"/>
    </row>
    <row r="58" spans="1:17" ht="13.5">
      <c r="A58" s="6"/>
      <c r="B58" s="6"/>
      <c r="C58" s="6"/>
      <c r="D58" s="1"/>
      <c r="E58" s="1"/>
      <c r="F58" s="8"/>
      <c r="G58" s="8"/>
      <c r="H58" s="13"/>
      <c r="I58" s="13"/>
      <c r="J58" s="13"/>
      <c r="K58" s="13"/>
      <c r="L58" s="13"/>
      <c r="M58" s="13"/>
      <c r="N58" s="13"/>
      <c r="O58" s="13"/>
      <c r="P58" s="13"/>
      <c r="Q58" s="13"/>
    </row>
    <row r="59" spans="1:17" ht="13.5">
      <c r="A59" s="6"/>
      <c r="B59" s="6"/>
      <c r="C59" s="6"/>
      <c r="D59" s="1"/>
      <c r="E59" s="1"/>
      <c r="F59" s="8"/>
      <c r="G59" s="8"/>
      <c r="H59" s="13"/>
      <c r="I59" s="13"/>
      <c r="J59" s="13"/>
      <c r="K59" s="13"/>
      <c r="L59" s="13"/>
      <c r="M59" s="13"/>
      <c r="N59" s="13"/>
      <c r="O59" s="13"/>
      <c r="P59" s="13"/>
      <c r="Q59" s="13"/>
    </row>
    <row r="60" spans="1:18" s="7" customFormat="1" ht="14.25" thickBot="1">
      <c r="A60" s="6"/>
      <c r="B60" s="6"/>
      <c r="C60" s="6"/>
      <c r="D60" s="6"/>
      <c r="E60" s="6"/>
      <c r="F60" s="8"/>
      <c r="G60" s="8"/>
      <c r="H60" s="6"/>
      <c r="I60" s="1"/>
      <c r="J60" s="8"/>
      <c r="K60" s="8"/>
      <c r="L60" s="8"/>
      <c r="M60" s="8"/>
      <c r="N60" s="8"/>
      <c r="O60" s="8"/>
      <c r="P60" s="8"/>
      <c r="Q60" s="8"/>
      <c r="R60" s="8"/>
    </row>
    <row r="61" spans="1:18" ht="24" customHeight="1">
      <c r="A61" s="47" t="s">
        <v>16</v>
      </c>
      <c r="B61" s="48"/>
      <c r="C61" s="49"/>
      <c r="D61" s="49"/>
      <c r="E61" s="50"/>
      <c r="F61" s="55" t="s">
        <v>0</v>
      </c>
      <c r="G61" s="56"/>
      <c r="H61" s="56"/>
      <c r="I61" s="35">
        <f>IF(C62="","",IF(C62=0,900,IF(C62&lt;3,800,700)))</f>
      </c>
      <c r="J61" s="38" t="s">
        <v>1</v>
      </c>
      <c r="K61" s="34"/>
      <c r="L61" s="32" t="s">
        <v>25</v>
      </c>
      <c r="M61" s="57" t="s">
        <v>2</v>
      </c>
      <c r="N61" s="58"/>
      <c r="O61" s="76">
        <f>IF(C62="","",K61*I61+K62*I62)</f>
      </c>
      <c r="P61" s="76"/>
      <c r="Q61" s="92" t="s">
        <v>9</v>
      </c>
      <c r="R61" s="13" t="s">
        <v>29</v>
      </c>
    </row>
    <row r="62" spans="1:18" ht="24" customHeight="1" thickBot="1">
      <c r="A62" s="51" t="s">
        <v>42</v>
      </c>
      <c r="B62" s="52"/>
      <c r="C62" s="53"/>
      <c r="D62" s="53"/>
      <c r="E62" s="54"/>
      <c r="F62" s="60" t="s">
        <v>3</v>
      </c>
      <c r="G62" s="61"/>
      <c r="H62" s="61"/>
      <c r="I62" s="37">
        <f>IF(C62="","",IF(C62=0,26500/30,IF(C62&lt;3,23500/30,20500/30)))</f>
      </c>
      <c r="J62" s="39" t="s">
        <v>1</v>
      </c>
      <c r="K62" s="36"/>
      <c r="L62" s="33" t="s">
        <v>25</v>
      </c>
      <c r="M62" s="59"/>
      <c r="N62" s="59"/>
      <c r="O62" s="77"/>
      <c r="P62" s="77"/>
      <c r="Q62" s="93"/>
      <c r="R62" s="25" t="s">
        <v>18</v>
      </c>
    </row>
    <row r="63" spans="1:17" ht="14.25" thickBot="1">
      <c r="A63" s="5"/>
      <c r="B63" s="6"/>
      <c r="C63" s="6"/>
      <c r="D63" s="6"/>
      <c r="E63" s="6"/>
      <c r="F63" s="6"/>
      <c r="G63" s="15"/>
      <c r="H63" s="3"/>
      <c r="I63" s="3"/>
      <c r="J63" s="1"/>
      <c r="K63" s="40">
        <f>IF(COUNT(K61,K62,SUM(D67:N67))&gt;0,IF(K61+K62=SUM(D67:N67),"","回数券の枚数が利用明細と合いません(↑)"),"")</f>
      </c>
      <c r="L63" s="13"/>
      <c r="M63" s="13"/>
      <c r="N63" s="13"/>
      <c r="O63" s="13"/>
      <c r="P63" s="13"/>
      <c r="Q63" s="13"/>
    </row>
    <row r="64" spans="1:17" ht="13.5">
      <c r="A64" s="71" t="s">
        <v>4</v>
      </c>
      <c r="B64" s="72"/>
      <c r="C64" s="72"/>
      <c r="D64" s="73" t="s">
        <v>47</v>
      </c>
      <c r="E64" s="73"/>
      <c r="F64" s="73" t="s">
        <v>48</v>
      </c>
      <c r="G64" s="73"/>
      <c r="H64" s="73" t="s">
        <v>53</v>
      </c>
      <c r="I64" s="73"/>
      <c r="J64" s="73" t="s">
        <v>50</v>
      </c>
      <c r="K64" s="73"/>
      <c r="L64" s="73" t="s">
        <v>51</v>
      </c>
      <c r="M64" s="73"/>
      <c r="N64" s="73" t="s">
        <v>52</v>
      </c>
      <c r="O64" s="73"/>
      <c r="P64" s="74" t="s">
        <v>23</v>
      </c>
      <c r="Q64" s="75"/>
    </row>
    <row r="65" spans="1:18" ht="24" customHeight="1">
      <c r="A65" s="62" t="s">
        <v>43</v>
      </c>
      <c r="B65" s="64" t="s">
        <v>5</v>
      </c>
      <c r="C65" s="22" t="s">
        <v>56</v>
      </c>
      <c r="D65" s="24"/>
      <c r="E65" s="17" t="s">
        <v>8</v>
      </c>
      <c r="F65" s="24"/>
      <c r="G65" s="17" t="s">
        <v>8</v>
      </c>
      <c r="H65" s="24"/>
      <c r="I65" s="17" t="s">
        <v>8</v>
      </c>
      <c r="J65" s="24"/>
      <c r="K65" s="17" t="s">
        <v>8</v>
      </c>
      <c r="L65" s="24"/>
      <c r="M65" s="17" t="s">
        <v>8</v>
      </c>
      <c r="N65" s="24"/>
      <c r="O65" s="17" t="s">
        <v>8</v>
      </c>
      <c r="P65" s="65"/>
      <c r="Q65" s="66"/>
      <c r="R65" s="5" t="s">
        <v>19</v>
      </c>
    </row>
    <row r="66" spans="1:17" ht="24" customHeight="1">
      <c r="A66" s="62"/>
      <c r="B66" s="64"/>
      <c r="C66" s="99" t="s">
        <v>57</v>
      </c>
      <c r="D66" s="24"/>
      <c r="E66" s="17" t="s">
        <v>8</v>
      </c>
      <c r="F66" s="24"/>
      <c r="G66" s="17" t="s">
        <v>8</v>
      </c>
      <c r="H66" s="24"/>
      <c r="I66" s="17" t="s">
        <v>8</v>
      </c>
      <c r="J66" s="24"/>
      <c r="K66" s="17" t="s">
        <v>8</v>
      </c>
      <c r="L66" s="24"/>
      <c r="M66" s="17" t="s">
        <v>8</v>
      </c>
      <c r="N66" s="24"/>
      <c r="O66" s="17" t="s">
        <v>8</v>
      </c>
      <c r="P66" s="65"/>
      <c r="Q66" s="66"/>
    </row>
    <row r="67" spans="1:17" ht="24" customHeight="1">
      <c r="A67" s="62"/>
      <c r="B67" s="67" t="s">
        <v>6</v>
      </c>
      <c r="C67" s="68"/>
      <c r="D67" s="24"/>
      <c r="E67" s="17" t="s">
        <v>8</v>
      </c>
      <c r="F67" s="24"/>
      <c r="G67" s="17" t="s">
        <v>8</v>
      </c>
      <c r="H67" s="24"/>
      <c r="I67" s="17" t="s">
        <v>8</v>
      </c>
      <c r="J67" s="24"/>
      <c r="K67" s="17" t="s">
        <v>8</v>
      </c>
      <c r="L67" s="24"/>
      <c r="M67" s="17" t="s">
        <v>8</v>
      </c>
      <c r="N67" s="24"/>
      <c r="O67" s="17" t="s">
        <v>8</v>
      </c>
      <c r="P67" s="65"/>
      <c r="Q67" s="66"/>
    </row>
    <row r="68" spans="1:17" ht="24" customHeight="1">
      <c r="A68" s="63"/>
      <c r="B68" s="69" t="s">
        <v>13</v>
      </c>
      <c r="C68" s="70"/>
      <c r="D68" s="19">
        <f>IF(C62="","",SUM(D65:D67))</f>
      </c>
      <c r="E68" s="18" t="s">
        <v>8</v>
      </c>
      <c r="F68" s="19">
        <f>IF(C62="","",SUM(F65:F67))</f>
      </c>
      <c r="G68" s="18" t="s">
        <v>8</v>
      </c>
      <c r="H68" s="19">
        <f>IF(C62="","",SUM(H65:H67))</f>
      </c>
      <c r="I68" s="18" t="s">
        <v>8</v>
      </c>
      <c r="J68" s="19">
        <f>IF(C62="","",SUM(J65:J67))</f>
      </c>
      <c r="K68" s="18" t="s">
        <v>8</v>
      </c>
      <c r="L68" s="19">
        <f>IF(C62="","",SUM(L65:L67))</f>
      </c>
      <c r="M68" s="18" t="s">
        <v>8</v>
      </c>
      <c r="N68" s="19">
        <f>IF(C62="","",SUM(N65:N67))</f>
      </c>
      <c r="O68" s="18" t="s">
        <v>8</v>
      </c>
      <c r="P68" s="21">
        <f>IF(C62="","",SUM(D68:O68))</f>
      </c>
      <c r="Q68" s="20" t="s">
        <v>8</v>
      </c>
    </row>
    <row r="69" spans="1:18" ht="24" customHeight="1" thickBot="1">
      <c r="A69" s="44" t="s">
        <v>7</v>
      </c>
      <c r="B69" s="45"/>
      <c r="C69" s="45"/>
      <c r="D69" s="41">
        <f>IF(C62="","",IF(C62=0,1200*(D65+D66),IF(C62&lt;3,1100*(D65+D66),1000*(D65+D66))))</f>
      </c>
      <c r="E69" s="42" t="s">
        <v>10</v>
      </c>
      <c r="F69" s="41">
        <f>IF(C62="","",IF(C62=0,1200*(F65+F66),IF(C62&lt;3,1100*(F65+F66),1000*(F65+F66))))</f>
      </c>
      <c r="G69" s="42" t="s">
        <v>10</v>
      </c>
      <c r="H69" s="41">
        <f>IF(C62="","",IF(C62=0,1100*H66+1000*H65,IF(C62&lt;3,1000*H66+900*H65,900*H66+800*H65)))</f>
      </c>
      <c r="I69" s="42" t="s">
        <v>10</v>
      </c>
      <c r="J69" s="41">
        <f>IF(C62="","",IF(C62=0,1100*J66+1000*J65,IF(C62&lt;3,1000*J66+900*J65,900*J66+800*J65)))</f>
      </c>
      <c r="K69" s="42" t="s">
        <v>10</v>
      </c>
      <c r="L69" s="41">
        <f>IF(C62="","",IF(C62=0,1100*L66+1000*L65,IF(C62&lt;3,1000*L66+900*L65,900*L66+800*L65)))</f>
      </c>
      <c r="M69" s="42" t="s">
        <v>10</v>
      </c>
      <c r="N69" s="41">
        <f>IF(C62="","",IF(C62=0,1100*N66+1000*N65,IF(C62&lt;3,1000*N66+900*N65,900*N66+800*N65)))</f>
      </c>
      <c r="O69" s="42" t="s">
        <v>10</v>
      </c>
      <c r="P69" s="30">
        <f>IF(C62="","",(SUM(D69:N69)))</f>
      </c>
      <c r="Q69" s="43" t="s">
        <v>10</v>
      </c>
      <c r="R69" s="13" t="s">
        <v>11</v>
      </c>
    </row>
    <row r="70" spans="1:17" ht="14.25" thickBot="1">
      <c r="A70" s="5"/>
      <c r="B70" s="9"/>
      <c r="C70" s="9"/>
      <c r="D70" s="6"/>
      <c r="E70" s="12"/>
      <c r="F70" s="12"/>
      <c r="G70" s="12"/>
      <c r="H70" s="12"/>
      <c r="I70" s="12"/>
      <c r="J70" s="11"/>
      <c r="K70" s="13"/>
      <c r="L70" s="13"/>
      <c r="M70" s="13"/>
      <c r="N70" s="13"/>
      <c r="O70" s="13"/>
      <c r="P70" s="13"/>
      <c r="Q70" s="13"/>
    </row>
    <row r="71" spans="1:17" ht="24" customHeight="1" thickBot="1">
      <c r="A71" s="8"/>
      <c r="B71" s="16" t="s">
        <v>21</v>
      </c>
      <c r="C71" s="86">
        <f>IF(C62="","",P69+O61-P68*300)</f>
      </c>
      <c r="D71" s="87"/>
      <c r="E71" s="31" t="s">
        <v>9</v>
      </c>
      <c r="F71" s="88" t="s">
        <v>55</v>
      </c>
      <c r="G71" s="89"/>
      <c r="H71" s="89"/>
      <c r="I71" s="89"/>
      <c r="J71" s="89"/>
      <c r="K71" s="89"/>
      <c r="L71" s="89"/>
      <c r="M71" s="89"/>
      <c r="N71" s="89"/>
      <c r="O71" s="89"/>
      <c r="P71" s="89"/>
      <c r="Q71" s="89"/>
    </row>
    <row r="72" spans="1:17" ht="13.5">
      <c r="A72" s="6"/>
      <c r="B72" s="6"/>
      <c r="C72" s="6"/>
      <c r="D72" s="1"/>
      <c r="E72" s="1"/>
      <c r="F72" s="8"/>
      <c r="G72" s="8"/>
      <c r="H72" s="13"/>
      <c r="I72" s="13"/>
      <c r="J72" s="13"/>
      <c r="K72" s="13"/>
      <c r="L72" s="13"/>
      <c r="M72" s="13"/>
      <c r="N72" s="13"/>
      <c r="O72" s="13"/>
      <c r="P72" s="13"/>
      <c r="Q72" s="13"/>
    </row>
    <row r="73" spans="1:17" ht="13.5">
      <c r="A73" s="6"/>
      <c r="B73" s="6"/>
      <c r="C73" s="6"/>
      <c r="D73" s="1"/>
      <c r="E73" s="1"/>
      <c r="F73" s="8"/>
      <c r="G73" s="8"/>
      <c r="H73" s="13"/>
      <c r="I73" s="13"/>
      <c r="J73" s="13"/>
      <c r="K73" s="13"/>
      <c r="L73" s="13"/>
      <c r="M73" s="13"/>
      <c r="N73" s="13"/>
      <c r="O73" s="13"/>
      <c r="P73" s="13"/>
      <c r="Q73" s="13"/>
    </row>
    <row r="74" spans="1:18" s="7" customFormat="1" ht="14.25" thickBot="1">
      <c r="A74" s="6"/>
      <c r="B74" s="6"/>
      <c r="C74" s="6"/>
      <c r="D74" s="6"/>
      <c r="E74" s="6"/>
      <c r="F74" s="8"/>
      <c r="G74" s="8"/>
      <c r="H74" s="6"/>
      <c r="I74" s="1"/>
      <c r="J74" s="8"/>
      <c r="K74" s="8"/>
      <c r="L74" s="8"/>
      <c r="M74" s="8"/>
      <c r="N74" s="8"/>
      <c r="O74" s="8"/>
      <c r="P74" s="8"/>
      <c r="Q74" s="8"/>
      <c r="R74" s="8"/>
    </row>
    <row r="75" spans="1:18" ht="24" customHeight="1">
      <c r="A75" s="47" t="s">
        <v>16</v>
      </c>
      <c r="B75" s="48"/>
      <c r="C75" s="49"/>
      <c r="D75" s="49"/>
      <c r="E75" s="50"/>
      <c r="F75" s="55" t="s">
        <v>0</v>
      </c>
      <c r="G75" s="56"/>
      <c r="H75" s="56"/>
      <c r="I75" s="35">
        <f>IF(C76="","",IF(C76=0,900,IF(C76&lt;3,800,700)))</f>
      </c>
      <c r="J75" s="38" t="s">
        <v>1</v>
      </c>
      <c r="K75" s="34"/>
      <c r="L75" s="32" t="s">
        <v>25</v>
      </c>
      <c r="M75" s="57" t="s">
        <v>2</v>
      </c>
      <c r="N75" s="58"/>
      <c r="O75" s="76">
        <f>IF(C76="","",K75*I75+K76*I76)</f>
      </c>
      <c r="P75" s="76"/>
      <c r="Q75" s="92" t="s">
        <v>9</v>
      </c>
      <c r="R75" s="13" t="s">
        <v>29</v>
      </c>
    </row>
    <row r="76" spans="1:18" ht="24" customHeight="1" thickBot="1">
      <c r="A76" s="51" t="s">
        <v>42</v>
      </c>
      <c r="B76" s="52"/>
      <c r="C76" s="53"/>
      <c r="D76" s="53"/>
      <c r="E76" s="54"/>
      <c r="F76" s="60" t="s">
        <v>3</v>
      </c>
      <c r="G76" s="61"/>
      <c r="H76" s="61"/>
      <c r="I76" s="37">
        <f>IF(C76="","",IF(C76=0,26500/30,IF(C76&lt;3,23500/30,20500/30)))</f>
      </c>
      <c r="J76" s="39" t="s">
        <v>1</v>
      </c>
      <c r="K76" s="36"/>
      <c r="L76" s="33" t="s">
        <v>25</v>
      </c>
      <c r="M76" s="59"/>
      <c r="N76" s="59"/>
      <c r="O76" s="77"/>
      <c r="P76" s="77"/>
      <c r="Q76" s="93"/>
      <c r="R76" s="25" t="s">
        <v>18</v>
      </c>
    </row>
    <row r="77" spans="1:17" ht="14.25" thickBot="1">
      <c r="A77" s="5"/>
      <c r="B77" s="6"/>
      <c r="C77" s="6"/>
      <c r="D77" s="6"/>
      <c r="E77" s="6"/>
      <c r="F77" s="6"/>
      <c r="G77" s="15"/>
      <c r="H77" s="3"/>
      <c r="I77" s="3"/>
      <c r="J77" s="1"/>
      <c r="K77" s="40">
        <f>IF(COUNT(K75,K76,SUM(D81:N81))&gt;0,IF(K75+K76=SUM(D81:N81),"","回数券の枚数が利用明細と合いません(↑)"),"")</f>
      </c>
      <c r="L77" s="13"/>
      <c r="M77" s="13"/>
      <c r="N77" s="13"/>
      <c r="O77" s="13"/>
      <c r="P77" s="13"/>
      <c r="Q77" s="13"/>
    </row>
    <row r="78" spans="1:17" ht="13.5">
      <c r="A78" s="71" t="s">
        <v>4</v>
      </c>
      <c r="B78" s="72"/>
      <c r="C78" s="72"/>
      <c r="D78" s="73" t="s">
        <v>47</v>
      </c>
      <c r="E78" s="73"/>
      <c r="F78" s="73" t="s">
        <v>48</v>
      </c>
      <c r="G78" s="73"/>
      <c r="H78" s="73" t="s">
        <v>53</v>
      </c>
      <c r="I78" s="73"/>
      <c r="J78" s="73" t="s">
        <v>50</v>
      </c>
      <c r="K78" s="73"/>
      <c r="L78" s="73" t="s">
        <v>51</v>
      </c>
      <c r="M78" s="73"/>
      <c r="N78" s="73" t="s">
        <v>52</v>
      </c>
      <c r="O78" s="73"/>
      <c r="P78" s="74" t="s">
        <v>23</v>
      </c>
      <c r="Q78" s="75"/>
    </row>
    <row r="79" spans="1:18" ht="24" customHeight="1">
      <c r="A79" s="62" t="s">
        <v>43</v>
      </c>
      <c r="B79" s="64" t="s">
        <v>5</v>
      </c>
      <c r="C79" s="22" t="s">
        <v>56</v>
      </c>
      <c r="D79" s="24"/>
      <c r="E79" s="17" t="s">
        <v>8</v>
      </c>
      <c r="F79" s="24"/>
      <c r="G79" s="17" t="s">
        <v>8</v>
      </c>
      <c r="H79" s="24"/>
      <c r="I79" s="17" t="s">
        <v>8</v>
      </c>
      <c r="J79" s="24"/>
      <c r="K79" s="17" t="s">
        <v>8</v>
      </c>
      <c r="L79" s="24"/>
      <c r="M79" s="17" t="s">
        <v>8</v>
      </c>
      <c r="N79" s="24"/>
      <c r="O79" s="17" t="s">
        <v>8</v>
      </c>
      <c r="P79" s="65"/>
      <c r="Q79" s="66"/>
      <c r="R79" s="5" t="s">
        <v>19</v>
      </c>
    </row>
    <row r="80" spans="1:17" ht="24" customHeight="1">
      <c r="A80" s="62"/>
      <c r="B80" s="64"/>
      <c r="C80" s="99" t="s">
        <v>57</v>
      </c>
      <c r="D80" s="24"/>
      <c r="E80" s="17" t="s">
        <v>8</v>
      </c>
      <c r="F80" s="24"/>
      <c r="G80" s="17" t="s">
        <v>8</v>
      </c>
      <c r="H80" s="24"/>
      <c r="I80" s="17" t="s">
        <v>8</v>
      </c>
      <c r="J80" s="24"/>
      <c r="K80" s="17" t="s">
        <v>8</v>
      </c>
      <c r="L80" s="24"/>
      <c r="M80" s="17" t="s">
        <v>8</v>
      </c>
      <c r="N80" s="24"/>
      <c r="O80" s="17" t="s">
        <v>8</v>
      </c>
      <c r="P80" s="65"/>
      <c r="Q80" s="66"/>
    </row>
    <row r="81" spans="1:17" ht="24" customHeight="1">
      <c r="A81" s="62"/>
      <c r="B81" s="67" t="s">
        <v>6</v>
      </c>
      <c r="C81" s="68"/>
      <c r="D81" s="24"/>
      <c r="E81" s="17" t="s">
        <v>8</v>
      </c>
      <c r="F81" s="24"/>
      <c r="G81" s="17" t="s">
        <v>8</v>
      </c>
      <c r="H81" s="24"/>
      <c r="I81" s="17" t="s">
        <v>8</v>
      </c>
      <c r="J81" s="24"/>
      <c r="K81" s="17" t="s">
        <v>8</v>
      </c>
      <c r="L81" s="24"/>
      <c r="M81" s="17" t="s">
        <v>8</v>
      </c>
      <c r="N81" s="24"/>
      <c r="O81" s="17" t="s">
        <v>8</v>
      </c>
      <c r="P81" s="65"/>
      <c r="Q81" s="66"/>
    </row>
    <row r="82" spans="1:17" ht="24" customHeight="1">
      <c r="A82" s="63"/>
      <c r="B82" s="69" t="s">
        <v>13</v>
      </c>
      <c r="C82" s="70"/>
      <c r="D82" s="19">
        <f>IF(C76="","",SUM(D79:D81))</f>
      </c>
      <c r="E82" s="18" t="s">
        <v>8</v>
      </c>
      <c r="F82" s="19">
        <f>IF(C76="","",SUM(F79:F81))</f>
      </c>
      <c r="G82" s="18" t="s">
        <v>8</v>
      </c>
      <c r="H82" s="19">
        <f>IF(C76="","",SUM(H79:H81))</f>
      </c>
      <c r="I82" s="18" t="s">
        <v>8</v>
      </c>
      <c r="J82" s="19">
        <f>IF(C76="","",SUM(J79:J81))</f>
      </c>
      <c r="K82" s="18" t="s">
        <v>8</v>
      </c>
      <c r="L82" s="19">
        <f>IF(C76="","",SUM(L79:L81))</f>
      </c>
      <c r="M82" s="18" t="s">
        <v>8</v>
      </c>
      <c r="N82" s="19">
        <f>IF(C76="","",SUM(N79:N81))</f>
      </c>
      <c r="O82" s="18" t="s">
        <v>8</v>
      </c>
      <c r="P82" s="21">
        <f>IF(C76="","",SUM(D82:O82))</f>
      </c>
      <c r="Q82" s="20" t="s">
        <v>8</v>
      </c>
    </row>
    <row r="83" spans="1:18" ht="24" customHeight="1" thickBot="1">
      <c r="A83" s="44" t="s">
        <v>7</v>
      </c>
      <c r="B83" s="45"/>
      <c r="C83" s="45"/>
      <c r="D83" s="41">
        <f>IF(C76="","",IF(C76=0,1200*(D79+D80),IF(C76&lt;3,1100*(D79+D80),1000*(D79+D80))))</f>
      </c>
      <c r="E83" s="42" t="s">
        <v>10</v>
      </c>
      <c r="F83" s="41">
        <f>IF(C76="","",IF(C76=0,1200*(F79+F80),IF(C76&lt;3,1100*(F79+F80),1000*(F79+F80))))</f>
      </c>
      <c r="G83" s="42" t="s">
        <v>10</v>
      </c>
      <c r="H83" s="41">
        <f>IF(C76="","",IF(C76=0,1100*H80+1000*H79,IF(C76&lt;3,1000*H80+900*H79,900*H80+800*H79)))</f>
      </c>
      <c r="I83" s="42" t="s">
        <v>10</v>
      </c>
      <c r="J83" s="41">
        <f>IF(C76="","",IF(C76=0,1100*J80+1000*J79,IF(C76&lt;3,1000*J80+900*J79,900*J80+800*J79)))</f>
      </c>
      <c r="K83" s="42" t="s">
        <v>10</v>
      </c>
      <c r="L83" s="41">
        <f>IF(C76="","",IF(C76=0,1100*L80+1000*L79,IF(C76&lt;3,1000*L80+900*L79,900*L80+800*L79)))</f>
      </c>
      <c r="M83" s="42" t="s">
        <v>10</v>
      </c>
      <c r="N83" s="41">
        <f>IF(C76="","",IF(C76=0,1100*N80+1000*N79,IF(C76&lt;3,1000*N80+900*N79,900*N80+800*N79)))</f>
      </c>
      <c r="O83" s="42" t="s">
        <v>10</v>
      </c>
      <c r="P83" s="30">
        <f>IF(C76="","",(SUM(D83:N83)))</f>
      </c>
      <c r="Q83" s="43" t="s">
        <v>10</v>
      </c>
      <c r="R83" s="13" t="s">
        <v>11</v>
      </c>
    </row>
    <row r="84" spans="1:17" ht="14.25" thickBot="1">
      <c r="A84" s="5"/>
      <c r="B84" s="9"/>
      <c r="C84" s="9"/>
      <c r="D84" s="6"/>
      <c r="E84" s="12"/>
      <c r="F84" s="12"/>
      <c r="G84" s="12"/>
      <c r="H84" s="12"/>
      <c r="I84" s="12"/>
      <c r="J84" s="11"/>
      <c r="K84" s="13"/>
      <c r="L84" s="13"/>
      <c r="M84" s="13"/>
      <c r="N84" s="13"/>
      <c r="O84" s="13"/>
      <c r="P84" s="13"/>
      <c r="Q84" s="13"/>
    </row>
    <row r="85" spans="1:17" ht="24" customHeight="1" thickBot="1">
      <c r="A85" s="8"/>
      <c r="B85" s="16" t="s">
        <v>21</v>
      </c>
      <c r="C85" s="86">
        <f>IF(C76="","",P83+O75-P82*300)</f>
      </c>
      <c r="D85" s="87"/>
      <c r="E85" s="31" t="s">
        <v>9</v>
      </c>
      <c r="F85" s="88" t="s">
        <v>55</v>
      </c>
      <c r="G85" s="89"/>
      <c r="H85" s="89"/>
      <c r="I85" s="89"/>
      <c r="J85" s="89"/>
      <c r="K85" s="89"/>
      <c r="L85" s="89"/>
      <c r="M85" s="89"/>
      <c r="N85" s="89"/>
      <c r="O85" s="89"/>
      <c r="P85" s="89"/>
      <c r="Q85" s="89"/>
    </row>
    <row r="86" spans="1:17" ht="21.75" customHeight="1">
      <c r="A86" s="6"/>
      <c r="B86" s="6"/>
      <c r="C86" s="6"/>
      <c r="D86" s="1"/>
      <c r="E86" s="1"/>
      <c r="F86" s="8"/>
      <c r="G86" s="13"/>
      <c r="H86" s="13"/>
      <c r="I86" s="13"/>
      <c r="J86" s="13"/>
      <c r="K86" s="13"/>
      <c r="L86" s="46" t="s">
        <v>22</v>
      </c>
      <c r="M86" s="46"/>
      <c r="N86" s="46">
        <f>IF(C89="","",D7)</f>
      </c>
      <c r="O86" s="46"/>
      <c r="P86" s="46"/>
      <c r="Q86" s="46"/>
    </row>
    <row r="87" spans="1:17" ht="14.25" thickBot="1">
      <c r="A87" s="6"/>
      <c r="B87" s="6"/>
      <c r="C87" s="6"/>
      <c r="D87" s="1"/>
      <c r="E87" s="1"/>
      <c r="F87" s="8"/>
      <c r="G87" s="8"/>
      <c r="H87" s="13"/>
      <c r="I87" s="13"/>
      <c r="J87" s="13"/>
      <c r="K87" s="13"/>
      <c r="L87" s="13"/>
      <c r="M87" s="13"/>
      <c r="N87" s="13"/>
      <c r="O87" s="13"/>
      <c r="P87" s="13"/>
      <c r="Q87" s="13"/>
    </row>
    <row r="88" spans="1:18" ht="24" customHeight="1">
      <c r="A88" s="47" t="s">
        <v>16</v>
      </c>
      <c r="B88" s="48"/>
      <c r="C88" s="49"/>
      <c r="D88" s="49"/>
      <c r="E88" s="50"/>
      <c r="F88" s="55" t="s">
        <v>0</v>
      </c>
      <c r="G88" s="56"/>
      <c r="H88" s="56"/>
      <c r="I88" s="35">
        <f>IF(C89="","",IF(C89=0,900,IF(C89&lt;3,800,700)))</f>
      </c>
      <c r="J88" s="38" t="s">
        <v>1</v>
      </c>
      <c r="K88" s="34"/>
      <c r="L88" s="32" t="s">
        <v>25</v>
      </c>
      <c r="M88" s="57" t="s">
        <v>2</v>
      </c>
      <c r="N88" s="58"/>
      <c r="O88" s="76">
        <f>IF(C89="","",K88*I88+K89*I89)</f>
      </c>
      <c r="P88" s="76"/>
      <c r="Q88" s="92" t="s">
        <v>9</v>
      </c>
      <c r="R88" s="13" t="s">
        <v>29</v>
      </c>
    </row>
    <row r="89" spans="1:18" ht="24" customHeight="1" thickBot="1">
      <c r="A89" s="51" t="s">
        <v>42</v>
      </c>
      <c r="B89" s="52"/>
      <c r="C89" s="53"/>
      <c r="D89" s="53"/>
      <c r="E89" s="54"/>
      <c r="F89" s="60" t="s">
        <v>3</v>
      </c>
      <c r="G89" s="61"/>
      <c r="H89" s="61"/>
      <c r="I89" s="37">
        <f>IF(C89="","",IF(C89=0,26500/30,IF(C89&lt;3,23500/30,20500/30)))</f>
      </c>
      <c r="J89" s="39" t="s">
        <v>1</v>
      </c>
      <c r="K89" s="36"/>
      <c r="L89" s="33" t="s">
        <v>25</v>
      </c>
      <c r="M89" s="59"/>
      <c r="N89" s="59"/>
      <c r="O89" s="77"/>
      <c r="P89" s="77"/>
      <c r="Q89" s="93"/>
      <c r="R89" s="25" t="s">
        <v>18</v>
      </c>
    </row>
    <row r="90" spans="1:17" ht="14.25" thickBot="1">
      <c r="A90" s="5"/>
      <c r="B90" s="6"/>
      <c r="C90" s="6"/>
      <c r="D90" s="6"/>
      <c r="E90" s="6"/>
      <c r="F90" s="6"/>
      <c r="G90" s="15"/>
      <c r="H90" s="3"/>
      <c r="I90" s="3"/>
      <c r="J90" s="1"/>
      <c r="K90" s="40">
        <f>IF(COUNT(K88,K89,SUM(D94:N94))&gt;0,IF(K88+K89=SUM(D94:N94),"","回数券の枚数が利用明細と合いません(↑)"),"")</f>
      </c>
      <c r="L90" s="13"/>
      <c r="M90" s="13"/>
      <c r="N90" s="13"/>
      <c r="O90" s="13"/>
      <c r="P90" s="13"/>
      <c r="Q90" s="13"/>
    </row>
    <row r="91" spans="1:17" ht="13.5">
      <c r="A91" s="71" t="s">
        <v>4</v>
      </c>
      <c r="B91" s="72"/>
      <c r="C91" s="72"/>
      <c r="D91" s="73" t="s">
        <v>47</v>
      </c>
      <c r="E91" s="73"/>
      <c r="F91" s="73" t="s">
        <v>48</v>
      </c>
      <c r="G91" s="73"/>
      <c r="H91" s="73" t="s">
        <v>49</v>
      </c>
      <c r="I91" s="73"/>
      <c r="J91" s="73" t="s">
        <v>50</v>
      </c>
      <c r="K91" s="73"/>
      <c r="L91" s="73" t="s">
        <v>51</v>
      </c>
      <c r="M91" s="73"/>
      <c r="N91" s="73" t="s">
        <v>52</v>
      </c>
      <c r="O91" s="73"/>
      <c r="P91" s="74" t="s">
        <v>23</v>
      </c>
      <c r="Q91" s="75"/>
    </row>
    <row r="92" spans="1:18" ht="24" customHeight="1">
      <c r="A92" s="62" t="s">
        <v>43</v>
      </c>
      <c r="B92" s="64" t="s">
        <v>5</v>
      </c>
      <c r="C92" s="22" t="s">
        <v>56</v>
      </c>
      <c r="D92" s="24"/>
      <c r="E92" s="17" t="s">
        <v>8</v>
      </c>
      <c r="F92" s="24"/>
      <c r="G92" s="17" t="s">
        <v>8</v>
      </c>
      <c r="H92" s="24"/>
      <c r="I92" s="17" t="s">
        <v>8</v>
      </c>
      <c r="J92" s="24"/>
      <c r="K92" s="17" t="s">
        <v>8</v>
      </c>
      <c r="L92" s="24"/>
      <c r="M92" s="17" t="s">
        <v>8</v>
      </c>
      <c r="N92" s="24"/>
      <c r="O92" s="17" t="s">
        <v>8</v>
      </c>
      <c r="P92" s="65"/>
      <c r="Q92" s="66"/>
      <c r="R92" s="5" t="s">
        <v>19</v>
      </c>
    </row>
    <row r="93" spans="1:17" ht="24" customHeight="1">
      <c r="A93" s="62"/>
      <c r="B93" s="64"/>
      <c r="C93" s="99" t="s">
        <v>57</v>
      </c>
      <c r="D93" s="24"/>
      <c r="E93" s="17" t="s">
        <v>8</v>
      </c>
      <c r="F93" s="24"/>
      <c r="G93" s="17" t="s">
        <v>8</v>
      </c>
      <c r="H93" s="24"/>
      <c r="I93" s="17" t="s">
        <v>8</v>
      </c>
      <c r="J93" s="24"/>
      <c r="K93" s="17" t="s">
        <v>8</v>
      </c>
      <c r="L93" s="24"/>
      <c r="M93" s="17" t="s">
        <v>8</v>
      </c>
      <c r="N93" s="24"/>
      <c r="O93" s="17" t="s">
        <v>8</v>
      </c>
      <c r="P93" s="65"/>
      <c r="Q93" s="66"/>
    </row>
    <row r="94" spans="1:17" ht="24" customHeight="1">
      <c r="A94" s="62"/>
      <c r="B94" s="67" t="s">
        <v>6</v>
      </c>
      <c r="C94" s="68"/>
      <c r="D94" s="24"/>
      <c r="E94" s="17" t="s">
        <v>8</v>
      </c>
      <c r="F94" s="24"/>
      <c r="G94" s="17" t="s">
        <v>8</v>
      </c>
      <c r="H94" s="24"/>
      <c r="I94" s="17" t="s">
        <v>8</v>
      </c>
      <c r="J94" s="24"/>
      <c r="K94" s="17" t="s">
        <v>8</v>
      </c>
      <c r="L94" s="24"/>
      <c r="M94" s="17" t="s">
        <v>8</v>
      </c>
      <c r="N94" s="24"/>
      <c r="O94" s="17" t="s">
        <v>8</v>
      </c>
      <c r="P94" s="65"/>
      <c r="Q94" s="66"/>
    </row>
    <row r="95" spans="1:17" ht="24" customHeight="1">
      <c r="A95" s="63"/>
      <c r="B95" s="69" t="s">
        <v>13</v>
      </c>
      <c r="C95" s="70"/>
      <c r="D95" s="19">
        <f>IF(C89="","",SUM(D92:D94))</f>
      </c>
      <c r="E95" s="18" t="s">
        <v>8</v>
      </c>
      <c r="F95" s="19">
        <f>IF(C89="","",SUM(F92:F94))</f>
      </c>
      <c r="G95" s="18" t="s">
        <v>8</v>
      </c>
      <c r="H95" s="19">
        <f>IF(C89="","",SUM(H92:H94))</f>
      </c>
      <c r="I95" s="18" t="s">
        <v>8</v>
      </c>
      <c r="J95" s="19">
        <f>IF(C89="","",SUM(J92:J94))</f>
      </c>
      <c r="K95" s="18" t="s">
        <v>8</v>
      </c>
      <c r="L95" s="19">
        <f>IF(C89="","",SUM(L92:L94))</f>
      </c>
      <c r="M95" s="18" t="s">
        <v>8</v>
      </c>
      <c r="N95" s="19">
        <f>IF(C89="","",SUM(N92:N94))</f>
      </c>
      <c r="O95" s="18" t="s">
        <v>8</v>
      </c>
      <c r="P95" s="21">
        <f>IF(C89="","",SUM(D95:O95))</f>
      </c>
      <c r="Q95" s="20" t="s">
        <v>8</v>
      </c>
    </row>
    <row r="96" spans="1:18" ht="24" customHeight="1" thickBot="1">
      <c r="A96" s="44" t="s">
        <v>7</v>
      </c>
      <c r="B96" s="45"/>
      <c r="C96" s="45"/>
      <c r="D96" s="41">
        <f>IF(C89="","",IF(C89=0,1200*(D92+D93),IF(C89&lt;3,1100*(D92+D93),1000*(D92+D93))))</f>
      </c>
      <c r="E96" s="42" t="s">
        <v>10</v>
      </c>
      <c r="F96" s="41">
        <f>IF(C89="","",IF(C89=0,1200*(F92+F93),IF(C89&lt;3,1100*(F92+F93),1000*(F92+F93))))</f>
      </c>
      <c r="G96" s="42" t="s">
        <v>10</v>
      </c>
      <c r="H96" s="41">
        <f>IF(C89="","",IF(C89=0,1100*H93+1000*H92,IF(C89&lt;3,1000*H93+900*H92,900*H93+800*H92)))</f>
      </c>
      <c r="I96" s="42" t="s">
        <v>10</v>
      </c>
      <c r="J96" s="41">
        <f>IF(C89="","",IF(C89=0,1100*J93+1000*J92,IF(C89&lt;3,1000*J93+900*J92,900*J93+800*J92)))</f>
      </c>
      <c r="K96" s="42" t="s">
        <v>10</v>
      </c>
      <c r="L96" s="41">
        <f>IF(C89="","",IF(C89=0,1100*L93+1000*L92,IF(C89&lt;3,1000*L93+900*L92,900*L93+800*L92)))</f>
      </c>
      <c r="M96" s="42" t="s">
        <v>10</v>
      </c>
      <c r="N96" s="41">
        <f>IF(C89="","",IF(C89=0,1100*N93+1000*N92,IF(C89&lt;3,1000*N93+900*N92,900*N93+800*N92)))</f>
      </c>
      <c r="O96" s="42" t="s">
        <v>10</v>
      </c>
      <c r="P96" s="30">
        <f>IF(C89="","",(SUM(D96:N96)))</f>
      </c>
      <c r="Q96" s="43" t="s">
        <v>10</v>
      </c>
      <c r="R96" s="13" t="s">
        <v>11</v>
      </c>
    </row>
    <row r="97" spans="1:17" ht="14.25" thickBot="1">
      <c r="A97" s="5"/>
      <c r="B97" s="9"/>
      <c r="C97" s="9"/>
      <c r="D97" s="6"/>
      <c r="E97" s="12"/>
      <c r="F97" s="12"/>
      <c r="G97" s="12"/>
      <c r="H97" s="12"/>
      <c r="I97" s="12"/>
      <c r="J97" s="11"/>
      <c r="K97" s="13"/>
      <c r="L97" s="13"/>
      <c r="M97" s="13"/>
      <c r="N97" s="13"/>
      <c r="O97" s="13"/>
      <c r="P97" s="13"/>
      <c r="Q97" s="13"/>
    </row>
    <row r="98" spans="1:17" ht="24" customHeight="1" thickBot="1">
      <c r="A98" s="8"/>
      <c r="B98" s="16" t="s">
        <v>21</v>
      </c>
      <c r="C98" s="86">
        <f>IF(C89="","",P96+O88-P95*300)</f>
      </c>
      <c r="D98" s="87"/>
      <c r="E98" s="31" t="s">
        <v>9</v>
      </c>
      <c r="F98" s="88" t="s">
        <v>55</v>
      </c>
      <c r="G98" s="89"/>
      <c r="H98" s="89"/>
      <c r="I98" s="89"/>
      <c r="J98" s="89"/>
      <c r="K98" s="89"/>
      <c r="L98" s="89"/>
      <c r="M98" s="89"/>
      <c r="N98" s="89"/>
      <c r="O98" s="89"/>
      <c r="P98" s="89"/>
      <c r="Q98" s="89"/>
    </row>
    <row r="99" spans="1:17" ht="13.5">
      <c r="A99" s="6"/>
      <c r="B99" s="6"/>
      <c r="C99" s="6"/>
      <c r="D99" s="1"/>
      <c r="E99" s="1"/>
      <c r="F99" s="8"/>
      <c r="G99" s="8"/>
      <c r="H99" s="13"/>
      <c r="I99" s="13"/>
      <c r="J99" s="13"/>
      <c r="K99" s="13"/>
      <c r="L99" s="13"/>
      <c r="M99" s="13"/>
      <c r="N99" s="13"/>
      <c r="O99" s="13"/>
      <c r="P99" s="13"/>
      <c r="Q99" s="13"/>
    </row>
    <row r="100" spans="1:17" ht="13.5">
      <c r="A100" s="6"/>
      <c r="B100" s="6"/>
      <c r="C100" s="6"/>
      <c r="D100" s="1"/>
      <c r="E100" s="1"/>
      <c r="F100" s="8"/>
      <c r="G100" s="8"/>
      <c r="H100" s="13"/>
      <c r="I100" s="13"/>
      <c r="J100" s="13"/>
      <c r="K100" s="13"/>
      <c r="L100" s="13"/>
      <c r="M100" s="13"/>
      <c r="N100" s="13"/>
      <c r="O100" s="13"/>
      <c r="P100" s="13"/>
      <c r="Q100" s="13"/>
    </row>
    <row r="101" spans="1:18" s="7" customFormat="1" ht="14.25" thickBot="1">
      <c r="A101" s="6"/>
      <c r="B101" s="6"/>
      <c r="C101" s="6"/>
      <c r="D101" s="6"/>
      <c r="E101" s="6"/>
      <c r="F101" s="8"/>
      <c r="G101" s="8"/>
      <c r="H101" s="6"/>
      <c r="I101" s="1"/>
      <c r="J101" s="8"/>
      <c r="K101" s="8"/>
      <c r="L101" s="8"/>
      <c r="M101" s="8"/>
      <c r="N101" s="8"/>
      <c r="O101" s="8"/>
      <c r="P101" s="8"/>
      <c r="Q101" s="8"/>
      <c r="R101" s="8"/>
    </row>
    <row r="102" spans="1:18" ht="24" customHeight="1">
      <c r="A102" s="47" t="s">
        <v>16</v>
      </c>
      <c r="B102" s="48"/>
      <c r="C102" s="49"/>
      <c r="D102" s="49"/>
      <c r="E102" s="50"/>
      <c r="F102" s="55" t="s">
        <v>0</v>
      </c>
      <c r="G102" s="56"/>
      <c r="H102" s="56"/>
      <c r="I102" s="35">
        <f>IF(C103="","",IF(C103=0,900,IF(C103&lt;3,800,700)))</f>
      </c>
      <c r="J102" s="38" t="s">
        <v>1</v>
      </c>
      <c r="K102" s="34"/>
      <c r="L102" s="32" t="s">
        <v>25</v>
      </c>
      <c r="M102" s="57" t="s">
        <v>2</v>
      </c>
      <c r="N102" s="58"/>
      <c r="O102" s="76">
        <f>IF(C103="","",K102*I102+K103*I103)</f>
      </c>
      <c r="P102" s="76"/>
      <c r="Q102" s="92" t="s">
        <v>9</v>
      </c>
      <c r="R102" s="13" t="s">
        <v>29</v>
      </c>
    </row>
    <row r="103" spans="1:18" ht="24" customHeight="1" thickBot="1">
      <c r="A103" s="51" t="s">
        <v>42</v>
      </c>
      <c r="B103" s="52"/>
      <c r="C103" s="53"/>
      <c r="D103" s="53"/>
      <c r="E103" s="54"/>
      <c r="F103" s="60" t="s">
        <v>3</v>
      </c>
      <c r="G103" s="61"/>
      <c r="H103" s="61"/>
      <c r="I103" s="37">
        <f>IF(C103="","",IF(C103=0,26500/30,IF(C103&lt;3,23500/30,20500/30)))</f>
      </c>
      <c r="J103" s="39" t="s">
        <v>1</v>
      </c>
      <c r="K103" s="36"/>
      <c r="L103" s="33" t="s">
        <v>25</v>
      </c>
      <c r="M103" s="59"/>
      <c r="N103" s="59"/>
      <c r="O103" s="77"/>
      <c r="P103" s="77"/>
      <c r="Q103" s="93"/>
      <c r="R103" s="25" t="s">
        <v>18</v>
      </c>
    </row>
    <row r="104" spans="1:17" ht="14.25" thickBot="1">
      <c r="A104" s="5"/>
      <c r="B104" s="6"/>
      <c r="C104" s="6"/>
      <c r="D104" s="6"/>
      <c r="E104" s="6"/>
      <c r="F104" s="6"/>
      <c r="G104" s="15"/>
      <c r="H104" s="3"/>
      <c r="I104" s="3"/>
      <c r="J104" s="1"/>
      <c r="K104" s="40">
        <f>IF(COUNT(K102,K103,SUM(D108:N108))&gt;0,IF(K102+K103=SUM(D108:N108),"","回数券の枚数が利用明細と合いません(↑)"),"")</f>
      </c>
      <c r="L104" s="13"/>
      <c r="M104" s="13"/>
      <c r="N104" s="13"/>
      <c r="O104" s="13"/>
      <c r="P104" s="13"/>
      <c r="Q104" s="13"/>
    </row>
    <row r="105" spans="1:17" ht="13.5">
      <c r="A105" s="71" t="s">
        <v>4</v>
      </c>
      <c r="B105" s="72"/>
      <c r="C105" s="72"/>
      <c r="D105" s="73" t="s">
        <v>47</v>
      </c>
      <c r="E105" s="73"/>
      <c r="F105" s="73" t="s">
        <v>48</v>
      </c>
      <c r="G105" s="73"/>
      <c r="H105" s="73" t="s">
        <v>49</v>
      </c>
      <c r="I105" s="73"/>
      <c r="J105" s="73" t="s">
        <v>50</v>
      </c>
      <c r="K105" s="73"/>
      <c r="L105" s="73" t="s">
        <v>51</v>
      </c>
      <c r="M105" s="73"/>
      <c r="N105" s="73" t="s">
        <v>52</v>
      </c>
      <c r="O105" s="73"/>
      <c r="P105" s="74" t="s">
        <v>23</v>
      </c>
      <c r="Q105" s="75"/>
    </row>
    <row r="106" spans="1:18" ht="24" customHeight="1">
      <c r="A106" s="62" t="s">
        <v>43</v>
      </c>
      <c r="B106" s="64" t="s">
        <v>5</v>
      </c>
      <c r="C106" s="22" t="s">
        <v>56</v>
      </c>
      <c r="D106" s="24"/>
      <c r="E106" s="17" t="s">
        <v>8</v>
      </c>
      <c r="F106" s="24"/>
      <c r="G106" s="17" t="s">
        <v>8</v>
      </c>
      <c r="H106" s="24"/>
      <c r="I106" s="17" t="s">
        <v>8</v>
      </c>
      <c r="J106" s="24"/>
      <c r="K106" s="17" t="s">
        <v>8</v>
      </c>
      <c r="L106" s="24"/>
      <c r="M106" s="17" t="s">
        <v>8</v>
      </c>
      <c r="N106" s="24"/>
      <c r="O106" s="17" t="s">
        <v>8</v>
      </c>
      <c r="P106" s="65"/>
      <c r="Q106" s="66"/>
      <c r="R106" s="5" t="s">
        <v>19</v>
      </c>
    </row>
    <row r="107" spans="1:17" ht="24" customHeight="1">
      <c r="A107" s="62"/>
      <c r="B107" s="64"/>
      <c r="C107" s="99" t="s">
        <v>57</v>
      </c>
      <c r="D107" s="24"/>
      <c r="E107" s="17" t="s">
        <v>8</v>
      </c>
      <c r="F107" s="24"/>
      <c r="G107" s="17" t="s">
        <v>8</v>
      </c>
      <c r="H107" s="24"/>
      <c r="I107" s="17" t="s">
        <v>8</v>
      </c>
      <c r="J107" s="24"/>
      <c r="K107" s="17" t="s">
        <v>8</v>
      </c>
      <c r="L107" s="24"/>
      <c r="M107" s="17" t="s">
        <v>8</v>
      </c>
      <c r="N107" s="24"/>
      <c r="O107" s="17" t="s">
        <v>8</v>
      </c>
      <c r="P107" s="65"/>
      <c r="Q107" s="66"/>
    </row>
    <row r="108" spans="1:17" ht="24" customHeight="1">
      <c r="A108" s="62"/>
      <c r="B108" s="67" t="s">
        <v>6</v>
      </c>
      <c r="C108" s="68"/>
      <c r="D108" s="24"/>
      <c r="E108" s="17" t="s">
        <v>8</v>
      </c>
      <c r="F108" s="24"/>
      <c r="G108" s="17" t="s">
        <v>8</v>
      </c>
      <c r="H108" s="24"/>
      <c r="I108" s="17" t="s">
        <v>8</v>
      </c>
      <c r="J108" s="24"/>
      <c r="K108" s="17" t="s">
        <v>8</v>
      </c>
      <c r="L108" s="24"/>
      <c r="M108" s="17" t="s">
        <v>8</v>
      </c>
      <c r="N108" s="24"/>
      <c r="O108" s="17" t="s">
        <v>8</v>
      </c>
      <c r="P108" s="65"/>
      <c r="Q108" s="66"/>
    </row>
    <row r="109" spans="1:17" ht="24" customHeight="1">
      <c r="A109" s="63"/>
      <c r="B109" s="69" t="s">
        <v>13</v>
      </c>
      <c r="C109" s="70"/>
      <c r="D109" s="19">
        <f>IF(C103="","",SUM(D106:D108))</f>
      </c>
      <c r="E109" s="18" t="s">
        <v>8</v>
      </c>
      <c r="F109" s="19">
        <f>IF(C103="","",SUM(F106:F108))</f>
      </c>
      <c r="G109" s="18" t="s">
        <v>8</v>
      </c>
      <c r="H109" s="19">
        <f>IF(C103="","",SUM(H106:H108))</f>
      </c>
      <c r="I109" s="18" t="s">
        <v>8</v>
      </c>
      <c r="J109" s="19">
        <f>IF(C103="","",SUM(J106:J108))</f>
      </c>
      <c r="K109" s="18" t="s">
        <v>8</v>
      </c>
      <c r="L109" s="19">
        <f>IF(C103="","",SUM(L106:L108))</f>
      </c>
      <c r="M109" s="18" t="s">
        <v>8</v>
      </c>
      <c r="N109" s="19">
        <f>IF(C103="","",SUM(N106:N108))</f>
      </c>
      <c r="O109" s="18" t="s">
        <v>8</v>
      </c>
      <c r="P109" s="21">
        <f>IF(C103="","",SUM(D109:O109))</f>
      </c>
      <c r="Q109" s="20" t="s">
        <v>8</v>
      </c>
    </row>
    <row r="110" spans="1:18" ht="24" customHeight="1" thickBot="1">
      <c r="A110" s="44" t="s">
        <v>7</v>
      </c>
      <c r="B110" s="45"/>
      <c r="C110" s="45"/>
      <c r="D110" s="41">
        <f>IF(C103="","",IF(C103=0,1200*(D106+D107),IF(C103&lt;3,1100*(D106+D107),1000*(D106+D107))))</f>
      </c>
      <c r="E110" s="42" t="s">
        <v>10</v>
      </c>
      <c r="F110" s="41">
        <f>IF(C103="","",IF(C103=0,1200*(F106+F107),IF(C103&lt;3,1100*(F106+F107),1000*(F106+F107))))</f>
      </c>
      <c r="G110" s="42" t="s">
        <v>10</v>
      </c>
      <c r="H110" s="41">
        <f>IF(C103="","",IF(C103=0,1100*H107+1000*H106,IF(C103&lt;3,1000*H107+900*H106,900*H107+800*H106)))</f>
      </c>
      <c r="I110" s="42" t="s">
        <v>10</v>
      </c>
      <c r="J110" s="41">
        <f>IF(C103="","",IF(C103=0,1100*J107+1000*J106,IF(C103&lt;3,1000*J107+900*J106,900*J107+800*J106)))</f>
      </c>
      <c r="K110" s="42" t="s">
        <v>10</v>
      </c>
      <c r="L110" s="41">
        <f>IF(C103="","",IF(C103=0,1100*L107+1000*L106,IF(C103&lt;3,1000*L107+900*L106,900*L107+800*L106)))</f>
      </c>
      <c r="M110" s="42" t="s">
        <v>10</v>
      </c>
      <c r="N110" s="41">
        <f>IF(C103="","",IF(C103=0,1100*N107+1000*N106,IF(C103&lt;3,1000*N107+900*N106,900*N107+800*N106)))</f>
      </c>
      <c r="O110" s="42" t="s">
        <v>10</v>
      </c>
      <c r="P110" s="30">
        <f>IF(C103="","",(SUM(D110:N110)))</f>
      </c>
      <c r="Q110" s="43" t="s">
        <v>10</v>
      </c>
      <c r="R110" s="13" t="s">
        <v>11</v>
      </c>
    </row>
    <row r="111" spans="1:17" ht="14.25" thickBot="1">
      <c r="A111" s="5"/>
      <c r="B111" s="9"/>
      <c r="C111" s="9"/>
      <c r="D111" s="6"/>
      <c r="E111" s="12"/>
      <c r="F111" s="12"/>
      <c r="G111" s="12"/>
      <c r="H111" s="12"/>
      <c r="I111" s="12"/>
      <c r="J111" s="11"/>
      <c r="K111" s="13"/>
      <c r="L111" s="13"/>
      <c r="M111" s="13"/>
      <c r="N111" s="13"/>
      <c r="O111" s="13"/>
      <c r="P111" s="13"/>
      <c r="Q111" s="13"/>
    </row>
    <row r="112" spans="1:17" ht="24" customHeight="1" thickBot="1">
      <c r="A112" s="8"/>
      <c r="B112" s="16" t="s">
        <v>21</v>
      </c>
      <c r="C112" s="86">
        <f>IF(C103="","",P110+O102-P109*300)</f>
      </c>
      <c r="D112" s="87"/>
      <c r="E112" s="31" t="s">
        <v>9</v>
      </c>
      <c r="F112" s="88" t="s">
        <v>55</v>
      </c>
      <c r="G112" s="89"/>
      <c r="H112" s="89"/>
      <c r="I112" s="89"/>
      <c r="J112" s="89"/>
      <c r="K112" s="89"/>
      <c r="L112" s="89"/>
      <c r="M112" s="89"/>
      <c r="N112" s="89"/>
      <c r="O112" s="89"/>
      <c r="P112" s="89"/>
      <c r="Q112" s="89"/>
    </row>
    <row r="113" spans="1:17" ht="13.5">
      <c r="A113" s="6"/>
      <c r="B113" s="6"/>
      <c r="C113" s="6"/>
      <c r="D113" s="1"/>
      <c r="E113" s="1"/>
      <c r="F113" s="8"/>
      <c r="G113" s="8"/>
      <c r="H113" s="13"/>
      <c r="I113" s="13"/>
      <c r="J113" s="13"/>
      <c r="K113" s="13"/>
      <c r="L113" s="13"/>
      <c r="M113" s="13"/>
      <c r="N113" s="13"/>
      <c r="O113" s="13"/>
      <c r="P113" s="13"/>
      <c r="Q113" s="13"/>
    </row>
    <row r="114" spans="1:17" ht="13.5">
      <c r="A114" s="6"/>
      <c r="B114" s="6"/>
      <c r="C114" s="6"/>
      <c r="D114" s="1"/>
      <c r="E114" s="1"/>
      <c r="F114" s="8"/>
      <c r="G114" s="8"/>
      <c r="H114" s="13"/>
      <c r="I114" s="13"/>
      <c r="J114" s="13"/>
      <c r="K114" s="13"/>
      <c r="L114" s="13"/>
      <c r="M114" s="13"/>
      <c r="N114" s="13"/>
      <c r="O114" s="13"/>
      <c r="P114" s="13"/>
      <c r="Q114" s="13"/>
    </row>
    <row r="115" spans="1:18" s="7" customFormat="1" ht="14.25" thickBot="1">
      <c r="A115" s="6"/>
      <c r="B115" s="6"/>
      <c r="C115" s="6"/>
      <c r="D115" s="6"/>
      <c r="E115" s="6"/>
      <c r="F115" s="8"/>
      <c r="G115" s="8"/>
      <c r="H115" s="6"/>
      <c r="I115" s="1"/>
      <c r="J115" s="8"/>
      <c r="K115" s="8"/>
      <c r="L115" s="8"/>
      <c r="M115" s="8"/>
      <c r="N115" s="8"/>
      <c r="O115" s="8"/>
      <c r="P115" s="8"/>
      <c r="Q115" s="8"/>
      <c r="R115" s="8"/>
    </row>
    <row r="116" spans="1:18" ht="24" customHeight="1">
      <c r="A116" s="47" t="s">
        <v>16</v>
      </c>
      <c r="B116" s="48"/>
      <c r="C116" s="49"/>
      <c r="D116" s="49"/>
      <c r="E116" s="50"/>
      <c r="F116" s="55" t="s">
        <v>0</v>
      </c>
      <c r="G116" s="56"/>
      <c r="H116" s="56"/>
      <c r="I116" s="35">
        <f>IF(C117="","",IF(C117=0,900,IF(C117&lt;3,800,700)))</f>
      </c>
      <c r="J116" s="38" t="s">
        <v>1</v>
      </c>
      <c r="K116" s="34"/>
      <c r="L116" s="32" t="s">
        <v>25</v>
      </c>
      <c r="M116" s="57" t="s">
        <v>2</v>
      </c>
      <c r="N116" s="58"/>
      <c r="O116" s="76">
        <f>IF(C117="","",K116*I116+K117*I117)</f>
      </c>
      <c r="P116" s="76"/>
      <c r="Q116" s="92" t="s">
        <v>9</v>
      </c>
      <c r="R116" s="13" t="s">
        <v>29</v>
      </c>
    </row>
    <row r="117" spans="1:18" ht="24" customHeight="1" thickBot="1">
      <c r="A117" s="51" t="s">
        <v>42</v>
      </c>
      <c r="B117" s="52"/>
      <c r="C117" s="53"/>
      <c r="D117" s="53"/>
      <c r="E117" s="54"/>
      <c r="F117" s="60" t="s">
        <v>3</v>
      </c>
      <c r="G117" s="61"/>
      <c r="H117" s="61"/>
      <c r="I117" s="37">
        <f>IF(C117="","",IF(C117=0,26500/30,IF(C117&lt;3,23500/30,20500/30)))</f>
      </c>
      <c r="J117" s="39" t="s">
        <v>1</v>
      </c>
      <c r="K117" s="36"/>
      <c r="L117" s="33" t="s">
        <v>25</v>
      </c>
      <c r="M117" s="59"/>
      <c r="N117" s="59"/>
      <c r="O117" s="77"/>
      <c r="P117" s="77"/>
      <c r="Q117" s="93"/>
      <c r="R117" s="25" t="s">
        <v>18</v>
      </c>
    </row>
    <row r="118" spans="1:17" ht="14.25" thickBot="1">
      <c r="A118" s="5"/>
      <c r="B118" s="6"/>
      <c r="C118" s="6"/>
      <c r="D118" s="6"/>
      <c r="E118" s="6"/>
      <c r="F118" s="6"/>
      <c r="G118" s="15"/>
      <c r="H118" s="3"/>
      <c r="I118" s="3"/>
      <c r="J118" s="1"/>
      <c r="K118" s="40">
        <f>IF(COUNT(K116,K117,SUM(D122:N122))&gt;0,IF(K116+K117=SUM(D122:N122),"","回数券の枚数が利用明細と合いません(↑)"),"")</f>
      </c>
      <c r="L118" s="13"/>
      <c r="M118" s="13"/>
      <c r="N118" s="13"/>
      <c r="O118" s="13"/>
      <c r="P118" s="13"/>
      <c r="Q118" s="13"/>
    </row>
    <row r="119" spans="1:17" ht="13.5">
      <c r="A119" s="71" t="s">
        <v>4</v>
      </c>
      <c r="B119" s="72"/>
      <c r="C119" s="72"/>
      <c r="D119" s="73" t="s">
        <v>47</v>
      </c>
      <c r="E119" s="73"/>
      <c r="F119" s="73" t="s">
        <v>48</v>
      </c>
      <c r="G119" s="73"/>
      <c r="H119" s="73" t="s">
        <v>49</v>
      </c>
      <c r="I119" s="73"/>
      <c r="J119" s="73" t="s">
        <v>50</v>
      </c>
      <c r="K119" s="73"/>
      <c r="L119" s="73" t="s">
        <v>51</v>
      </c>
      <c r="M119" s="73"/>
      <c r="N119" s="73" t="s">
        <v>52</v>
      </c>
      <c r="O119" s="73"/>
      <c r="P119" s="74" t="s">
        <v>23</v>
      </c>
      <c r="Q119" s="75"/>
    </row>
    <row r="120" spans="1:18" ht="24" customHeight="1">
      <c r="A120" s="62" t="s">
        <v>43</v>
      </c>
      <c r="B120" s="64" t="s">
        <v>5</v>
      </c>
      <c r="C120" s="22" t="s">
        <v>56</v>
      </c>
      <c r="D120" s="24"/>
      <c r="E120" s="17" t="s">
        <v>8</v>
      </c>
      <c r="F120" s="24"/>
      <c r="G120" s="17" t="s">
        <v>8</v>
      </c>
      <c r="H120" s="24"/>
      <c r="I120" s="17" t="s">
        <v>8</v>
      </c>
      <c r="J120" s="24"/>
      <c r="K120" s="17" t="s">
        <v>8</v>
      </c>
      <c r="L120" s="24"/>
      <c r="M120" s="17" t="s">
        <v>8</v>
      </c>
      <c r="N120" s="24"/>
      <c r="O120" s="17" t="s">
        <v>8</v>
      </c>
      <c r="P120" s="65"/>
      <c r="Q120" s="66"/>
      <c r="R120" s="5" t="s">
        <v>19</v>
      </c>
    </row>
    <row r="121" spans="1:17" ht="24" customHeight="1">
      <c r="A121" s="62"/>
      <c r="B121" s="64"/>
      <c r="C121" s="99" t="s">
        <v>57</v>
      </c>
      <c r="D121" s="24"/>
      <c r="E121" s="17" t="s">
        <v>8</v>
      </c>
      <c r="F121" s="24"/>
      <c r="G121" s="17" t="s">
        <v>8</v>
      </c>
      <c r="H121" s="24"/>
      <c r="I121" s="17" t="s">
        <v>8</v>
      </c>
      <c r="J121" s="24"/>
      <c r="K121" s="17" t="s">
        <v>8</v>
      </c>
      <c r="L121" s="24"/>
      <c r="M121" s="17" t="s">
        <v>8</v>
      </c>
      <c r="N121" s="24"/>
      <c r="O121" s="17" t="s">
        <v>8</v>
      </c>
      <c r="P121" s="65"/>
      <c r="Q121" s="66"/>
    </row>
    <row r="122" spans="1:17" ht="24" customHeight="1">
      <c r="A122" s="62"/>
      <c r="B122" s="67" t="s">
        <v>6</v>
      </c>
      <c r="C122" s="68"/>
      <c r="D122" s="24"/>
      <c r="E122" s="17" t="s">
        <v>8</v>
      </c>
      <c r="F122" s="24"/>
      <c r="G122" s="17" t="s">
        <v>8</v>
      </c>
      <c r="H122" s="24"/>
      <c r="I122" s="17" t="s">
        <v>8</v>
      </c>
      <c r="J122" s="24"/>
      <c r="K122" s="17" t="s">
        <v>8</v>
      </c>
      <c r="L122" s="24"/>
      <c r="M122" s="17" t="s">
        <v>8</v>
      </c>
      <c r="N122" s="24"/>
      <c r="O122" s="17" t="s">
        <v>8</v>
      </c>
      <c r="P122" s="65"/>
      <c r="Q122" s="66"/>
    </row>
    <row r="123" spans="1:17" ht="24" customHeight="1">
      <c r="A123" s="63"/>
      <c r="B123" s="69" t="s">
        <v>13</v>
      </c>
      <c r="C123" s="70"/>
      <c r="D123" s="19">
        <f>IF(C117="","",SUM(D120:D122))</f>
      </c>
      <c r="E123" s="18" t="s">
        <v>8</v>
      </c>
      <c r="F123" s="19">
        <f>IF(C117="","",SUM(F120:F122))</f>
      </c>
      <c r="G123" s="18" t="s">
        <v>8</v>
      </c>
      <c r="H123" s="19">
        <f>IF(C117="","",SUM(H120:H122))</f>
      </c>
      <c r="I123" s="18" t="s">
        <v>8</v>
      </c>
      <c r="J123" s="19">
        <f>IF(C117="","",SUM(J120:J122))</f>
      </c>
      <c r="K123" s="18" t="s">
        <v>8</v>
      </c>
      <c r="L123" s="19">
        <f>IF(C117="","",SUM(L120:L122))</f>
      </c>
      <c r="M123" s="18" t="s">
        <v>8</v>
      </c>
      <c r="N123" s="19">
        <f>IF(C117="","",SUM(N120:N122))</f>
      </c>
      <c r="O123" s="18" t="s">
        <v>8</v>
      </c>
      <c r="P123" s="21">
        <f>IF(C117="","",SUM(D123:O123))</f>
      </c>
      <c r="Q123" s="20" t="s">
        <v>8</v>
      </c>
    </row>
    <row r="124" spans="1:18" ht="24" customHeight="1" thickBot="1">
      <c r="A124" s="44" t="s">
        <v>7</v>
      </c>
      <c r="B124" s="45"/>
      <c r="C124" s="45"/>
      <c r="D124" s="41">
        <f>IF(C117="","",IF(C117=0,1200*(D120+D121),IF(C117&lt;3,1100*(D120+D121),1000*(D120+D121))))</f>
      </c>
      <c r="E124" s="42" t="s">
        <v>10</v>
      </c>
      <c r="F124" s="41">
        <f>IF(C117="","",IF(C117=0,1200*(F120+F121),IF(C117&lt;3,1100*(F120+F121),1000*(F120+F121))))</f>
      </c>
      <c r="G124" s="42" t="s">
        <v>10</v>
      </c>
      <c r="H124" s="41">
        <f>IF(C117="","",IF(C117=0,1100*H121+1000*H120,IF(C117&lt;3,1000*H121+900*H120,900*H121+800*H120)))</f>
      </c>
      <c r="I124" s="42" t="s">
        <v>10</v>
      </c>
      <c r="J124" s="41">
        <f>IF(C117="","",IF(C117=0,1100*J121+1000*J120,IF(C117&lt;3,1000*J121+900*J120,900*J121+800*J120)))</f>
      </c>
      <c r="K124" s="42" t="s">
        <v>10</v>
      </c>
      <c r="L124" s="41">
        <f>IF(C117="","",IF(C117=0,1100*L121+1000*L120,IF(C117&lt;3,1000*L121+900*L120,900*L121+800*L120)))</f>
      </c>
      <c r="M124" s="42" t="s">
        <v>10</v>
      </c>
      <c r="N124" s="41">
        <f>IF(C117="","",IF(C117=0,1100*N121+1000*N120,IF(C117&lt;3,1000*N121+900*N120,900*N121+800*N120)))</f>
      </c>
      <c r="O124" s="42" t="s">
        <v>10</v>
      </c>
      <c r="P124" s="30">
        <f>IF(C117="","",(SUM(D124:N124)))</f>
      </c>
      <c r="Q124" s="43" t="s">
        <v>10</v>
      </c>
      <c r="R124" s="13" t="s">
        <v>11</v>
      </c>
    </row>
    <row r="125" spans="1:17" ht="14.25" thickBot="1">
      <c r="A125" s="5"/>
      <c r="B125" s="9"/>
      <c r="C125" s="9"/>
      <c r="D125" s="6"/>
      <c r="E125" s="12"/>
      <c r="F125" s="12"/>
      <c r="G125" s="12"/>
      <c r="H125" s="12"/>
      <c r="I125" s="12"/>
      <c r="J125" s="11"/>
      <c r="K125" s="13"/>
      <c r="L125" s="13"/>
      <c r="M125" s="13"/>
      <c r="N125" s="13"/>
      <c r="O125" s="13"/>
      <c r="P125" s="13"/>
      <c r="Q125" s="13"/>
    </row>
    <row r="126" spans="1:17" ht="24" customHeight="1" thickBot="1">
      <c r="A126" s="8"/>
      <c r="B126" s="16" t="s">
        <v>21</v>
      </c>
      <c r="C126" s="86">
        <f>IF(C117="","",P124+O116-P123*300)</f>
      </c>
      <c r="D126" s="87"/>
      <c r="E126" s="31" t="s">
        <v>9</v>
      </c>
      <c r="F126" s="88" t="s">
        <v>55</v>
      </c>
      <c r="G126" s="89"/>
      <c r="H126" s="89"/>
      <c r="I126" s="89"/>
      <c r="J126" s="89"/>
      <c r="K126" s="89"/>
      <c r="L126" s="89"/>
      <c r="M126" s="89"/>
      <c r="N126" s="89"/>
      <c r="O126" s="89"/>
      <c r="P126" s="89"/>
      <c r="Q126" s="89"/>
    </row>
  </sheetData>
  <sheetProtection password="C620" sheet="1" objects="1" scenarios="1"/>
  <mergeCells count="224">
    <mergeCell ref="F85:Q85"/>
    <mergeCell ref="C126:D126"/>
    <mergeCell ref="F126:Q126"/>
    <mergeCell ref="Q116:Q117"/>
    <mergeCell ref="F112:Q112"/>
    <mergeCell ref="P92:Q94"/>
    <mergeCell ref="Q102:Q103"/>
    <mergeCell ref="F98:Q98"/>
    <mergeCell ref="H91:I91"/>
    <mergeCell ref="A91:C91"/>
    <mergeCell ref="C21:E21"/>
    <mergeCell ref="C98:D98"/>
    <mergeCell ref="C112:D112"/>
    <mergeCell ref="D23:E23"/>
    <mergeCell ref="C71:D71"/>
    <mergeCell ref="A50:C50"/>
    <mergeCell ref="D50:E50"/>
    <mergeCell ref="A96:C96"/>
    <mergeCell ref="B82:C82"/>
    <mergeCell ref="C85:D85"/>
    <mergeCell ref="A55:C55"/>
    <mergeCell ref="L23:M23"/>
    <mergeCell ref="N23:O23"/>
    <mergeCell ref="P23:Q23"/>
    <mergeCell ref="P24:Q26"/>
    <mergeCell ref="J23:K23"/>
    <mergeCell ref="H23:I23"/>
    <mergeCell ref="P51:Q53"/>
    <mergeCell ref="B40:C40"/>
    <mergeCell ref="O47:P48"/>
    <mergeCell ref="A92:A95"/>
    <mergeCell ref="B92:B93"/>
    <mergeCell ref="B94:C94"/>
    <mergeCell ref="B95:C95"/>
    <mergeCell ref="D91:E91"/>
    <mergeCell ref="F91:G91"/>
    <mergeCell ref="A23:C23"/>
    <mergeCell ref="F23:G23"/>
    <mergeCell ref="A89:B89"/>
    <mergeCell ref="C89:E89"/>
    <mergeCell ref="F89:H89"/>
    <mergeCell ref="A88:B88"/>
    <mergeCell ref="C88:E88"/>
    <mergeCell ref="F88:H88"/>
    <mergeCell ref="J64:K64"/>
    <mergeCell ref="L91:M91"/>
    <mergeCell ref="N91:O91"/>
    <mergeCell ref="P91:Q91"/>
    <mergeCell ref="O88:P89"/>
    <mergeCell ref="M75:N76"/>
    <mergeCell ref="Q88:Q89"/>
    <mergeCell ref="P64:Q64"/>
    <mergeCell ref="O75:P76"/>
    <mergeCell ref="J91:K91"/>
    <mergeCell ref="A1:Q1"/>
    <mergeCell ref="N86:Q86"/>
    <mergeCell ref="F30:Q30"/>
    <mergeCell ref="C30:D30"/>
    <mergeCell ref="C13:D13"/>
    <mergeCell ref="A13:B13"/>
    <mergeCell ref="M61:N62"/>
    <mergeCell ref="O61:P62"/>
    <mergeCell ref="L45:M45"/>
    <mergeCell ref="N45:Q45"/>
    <mergeCell ref="Q61:Q62"/>
    <mergeCell ref="Q75:Q76"/>
    <mergeCell ref="P50:Q50"/>
    <mergeCell ref="F71:Q71"/>
    <mergeCell ref="F75:H75"/>
    <mergeCell ref="H50:I50"/>
    <mergeCell ref="J50:K50"/>
    <mergeCell ref="L50:M50"/>
    <mergeCell ref="N50:O50"/>
    <mergeCell ref="F61:H61"/>
    <mergeCell ref="M88:N89"/>
    <mergeCell ref="A51:A54"/>
    <mergeCell ref="B51:B52"/>
    <mergeCell ref="L64:M64"/>
    <mergeCell ref="N64:O64"/>
    <mergeCell ref="A64:C64"/>
    <mergeCell ref="D64:E64"/>
    <mergeCell ref="F64:G64"/>
    <mergeCell ref="H64:I64"/>
    <mergeCell ref="A65:A68"/>
    <mergeCell ref="B65:B66"/>
    <mergeCell ref="P65:Q67"/>
    <mergeCell ref="B67:C67"/>
    <mergeCell ref="B68:C68"/>
    <mergeCell ref="C57:D57"/>
    <mergeCell ref="F57:Q57"/>
    <mergeCell ref="A69:C69"/>
    <mergeCell ref="F50:G50"/>
    <mergeCell ref="A62:B62"/>
    <mergeCell ref="C62:E62"/>
    <mergeCell ref="F62:H62"/>
    <mergeCell ref="B53:C53"/>
    <mergeCell ref="B54:C54"/>
    <mergeCell ref="C61:E61"/>
    <mergeCell ref="A75:B75"/>
    <mergeCell ref="C75:E75"/>
    <mergeCell ref="A76:B76"/>
    <mergeCell ref="C76:E76"/>
    <mergeCell ref="A3:Q3"/>
    <mergeCell ref="P37:Q37"/>
    <mergeCell ref="P38:Q40"/>
    <mergeCell ref="Q20:Q21"/>
    <mergeCell ref="Q34:Q35"/>
    <mergeCell ref="A24:A27"/>
    <mergeCell ref="B24:B25"/>
    <mergeCell ref="B26:C26"/>
    <mergeCell ref="B27:C27"/>
    <mergeCell ref="A28:C28"/>
    <mergeCell ref="M20:N21"/>
    <mergeCell ref="O20:P21"/>
    <mergeCell ref="A83:C83"/>
    <mergeCell ref="A5:Q5"/>
    <mergeCell ref="Q47:Q48"/>
    <mergeCell ref="A61:B61"/>
    <mergeCell ref="A79:A82"/>
    <mergeCell ref="B79:B80"/>
    <mergeCell ref="P79:Q81"/>
    <mergeCell ref="B81:C81"/>
    <mergeCell ref="H8:J8"/>
    <mergeCell ref="A20:B20"/>
    <mergeCell ref="A21:B21"/>
    <mergeCell ref="F20:H20"/>
    <mergeCell ref="F21:H21"/>
    <mergeCell ref="B10:C10"/>
    <mergeCell ref="F11:G11"/>
    <mergeCell ref="A14:B14"/>
    <mergeCell ref="A15:B15"/>
    <mergeCell ref="C20:E20"/>
    <mergeCell ref="F37:G37"/>
    <mergeCell ref="H37:I37"/>
    <mergeCell ref="J37:K37"/>
    <mergeCell ref="B41:C41"/>
    <mergeCell ref="A42:C42"/>
    <mergeCell ref="C44:D44"/>
    <mergeCell ref="F44:Q44"/>
    <mergeCell ref="A78:C78"/>
    <mergeCell ref="D78:E78"/>
    <mergeCell ref="F78:G78"/>
    <mergeCell ref="H78:I78"/>
    <mergeCell ref="J78:K78"/>
    <mergeCell ref="P78:Q78"/>
    <mergeCell ref="F76:H76"/>
    <mergeCell ref="F34:H34"/>
    <mergeCell ref="M34:N35"/>
    <mergeCell ref="O34:P35"/>
    <mergeCell ref="F35:H35"/>
    <mergeCell ref="L37:M37"/>
    <mergeCell ref="N37:O37"/>
    <mergeCell ref="L78:M78"/>
    <mergeCell ref="N78:O78"/>
    <mergeCell ref="F102:H102"/>
    <mergeCell ref="M102:N103"/>
    <mergeCell ref="O102:P103"/>
    <mergeCell ref="F103:H103"/>
    <mergeCell ref="A102:B102"/>
    <mergeCell ref="C102:E102"/>
    <mergeCell ref="A103:B103"/>
    <mergeCell ref="C103:E103"/>
    <mergeCell ref="J105:K105"/>
    <mergeCell ref="L105:M105"/>
    <mergeCell ref="N105:O105"/>
    <mergeCell ref="P105:Q105"/>
    <mergeCell ref="A105:C105"/>
    <mergeCell ref="D105:E105"/>
    <mergeCell ref="F105:G105"/>
    <mergeCell ref="H105:I105"/>
    <mergeCell ref="B106:B107"/>
    <mergeCell ref="P106:Q108"/>
    <mergeCell ref="B108:C108"/>
    <mergeCell ref="B109:C109"/>
    <mergeCell ref="A110:C110"/>
    <mergeCell ref="A34:B34"/>
    <mergeCell ref="C34:E34"/>
    <mergeCell ref="A35:B35"/>
    <mergeCell ref="C35:E35"/>
    <mergeCell ref="A37:C37"/>
    <mergeCell ref="D37:E37"/>
    <mergeCell ref="A38:A41"/>
    <mergeCell ref="B38:B39"/>
    <mergeCell ref="A106:A109"/>
    <mergeCell ref="B7:C7"/>
    <mergeCell ref="B8:C8"/>
    <mergeCell ref="K8:Q8"/>
    <mergeCell ref="K11:L11"/>
    <mergeCell ref="M11:Q11"/>
    <mergeCell ref="D7:F7"/>
    <mergeCell ref="D8:G8"/>
    <mergeCell ref="D10:F10"/>
    <mergeCell ref="H10:J10"/>
    <mergeCell ref="H11:J11"/>
    <mergeCell ref="F116:H116"/>
    <mergeCell ref="M116:N117"/>
    <mergeCell ref="O116:P117"/>
    <mergeCell ref="F117:H117"/>
    <mergeCell ref="A116:B116"/>
    <mergeCell ref="C116:E116"/>
    <mergeCell ref="A117:B117"/>
    <mergeCell ref="C117:E117"/>
    <mergeCell ref="J119:K119"/>
    <mergeCell ref="L119:M119"/>
    <mergeCell ref="N119:O119"/>
    <mergeCell ref="P119:Q119"/>
    <mergeCell ref="A119:C119"/>
    <mergeCell ref="D119:E119"/>
    <mergeCell ref="F119:G119"/>
    <mergeCell ref="H119:I119"/>
    <mergeCell ref="B120:B121"/>
    <mergeCell ref="P120:Q122"/>
    <mergeCell ref="B122:C122"/>
    <mergeCell ref="B123:C123"/>
    <mergeCell ref="A124:C124"/>
    <mergeCell ref="L86:M86"/>
    <mergeCell ref="A47:B47"/>
    <mergeCell ref="C47:E47"/>
    <mergeCell ref="A48:B48"/>
    <mergeCell ref="C48:E48"/>
    <mergeCell ref="F47:H47"/>
    <mergeCell ref="M47:N48"/>
    <mergeCell ref="F48:H48"/>
    <mergeCell ref="A120:A123"/>
  </mergeCells>
  <printOptions/>
  <pageMargins left="0.7874015748031497" right="0.7874015748031497" top="0.984251968503937" bottom="0.984251968503937" header="0.5118110236220472" footer="0.5118110236220472"/>
  <pageSetup fitToHeight="0" fitToWidth="1" orientation="portrait" paperSize="9" scale="76" r:id="rId1"/>
  <rowBreaks count="2" manualBreakCount="2">
    <brk id="44" max="16" man="1"/>
    <brk id="8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cp:lastModifiedBy>
  <cp:lastPrinted>2008-12-19T11:16:48Z</cp:lastPrinted>
  <dcterms:created xsi:type="dcterms:W3CDTF">2005-12-31T02:48:19Z</dcterms:created>
  <dcterms:modified xsi:type="dcterms:W3CDTF">2009-04-13T01:37:04Z</dcterms:modified>
  <cp:category/>
  <cp:version/>
  <cp:contentType/>
  <cp:contentStatus/>
</cp:coreProperties>
</file>